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40"/>
  </bookViews>
  <sheets>
    <sheet name="dochody I pół.2008" sheetId="9" r:id="rId1"/>
  </sheets>
  <calcPr calcId="124519"/>
</workbook>
</file>

<file path=xl/calcChain.xml><?xml version="1.0" encoding="utf-8"?>
<calcChain xmlns="http://schemas.openxmlformats.org/spreadsheetml/2006/main">
  <c r="H174" i="9"/>
  <c r="G174"/>
  <c r="F174"/>
  <c r="E174"/>
  <c r="G20"/>
  <c r="F20"/>
  <c r="H21"/>
  <c r="G21"/>
  <c r="F21"/>
  <c r="E20"/>
  <c r="E21"/>
  <c r="I107"/>
  <c r="I89"/>
  <c r="H41"/>
  <c r="G41"/>
  <c r="F41"/>
  <c r="H42"/>
  <c r="G42"/>
  <c r="F42"/>
  <c r="E42"/>
  <c r="I42" s="1"/>
  <c r="H167"/>
  <c r="G167"/>
  <c r="F167"/>
  <c r="E167"/>
  <c r="H129"/>
  <c r="G129"/>
  <c r="F129"/>
  <c r="H128"/>
  <c r="G128"/>
  <c r="F128"/>
  <c r="E129"/>
  <c r="G112"/>
  <c r="G105" s="1"/>
  <c r="F105"/>
  <c r="H115"/>
  <c r="G115"/>
  <c r="F115"/>
  <c r="E115"/>
  <c r="H119"/>
  <c r="G119"/>
  <c r="F119"/>
  <c r="E119"/>
  <c r="H101"/>
  <c r="G101"/>
  <c r="F101"/>
  <c r="E101"/>
  <c r="E96"/>
  <c r="H61"/>
  <c r="H60" s="1"/>
  <c r="G61"/>
  <c r="G60" s="1"/>
  <c r="F61"/>
  <c r="F60" s="1"/>
  <c r="E61"/>
  <c r="E60" s="1"/>
  <c r="H53"/>
  <c r="H47" s="1"/>
  <c r="G53"/>
  <c r="F53"/>
  <c r="E53"/>
  <c r="I133"/>
  <c r="I172"/>
  <c r="H170"/>
  <c r="G170"/>
  <c r="F170"/>
  <c r="I170" s="1"/>
  <c r="E170"/>
  <c r="I43"/>
  <c r="I36"/>
  <c r="G26"/>
  <c r="F26"/>
  <c r="F23" s="1"/>
  <c r="E26"/>
  <c r="E23" s="1"/>
  <c r="I28"/>
  <c r="H24"/>
  <c r="G24"/>
  <c r="F24"/>
  <c r="E24"/>
  <c r="I18"/>
  <c r="H16"/>
  <c r="G16"/>
  <c r="F16"/>
  <c r="E16"/>
  <c r="H12"/>
  <c r="G12"/>
  <c r="F12"/>
  <c r="E12"/>
  <c r="E14"/>
  <c r="F14"/>
  <c r="G14"/>
  <c r="H14"/>
  <c r="I15"/>
  <c r="I16"/>
  <c r="I19"/>
  <c r="H26"/>
  <c r="I29"/>
  <c r="E30"/>
  <c r="F30"/>
  <c r="G30"/>
  <c r="H30"/>
  <c r="E33"/>
  <c r="F33"/>
  <c r="G33"/>
  <c r="H33"/>
  <c r="H32" s="1"/>
  <c r="I34"/>
  <c r="I35"/>
  <c r="I37"/>
  <c r="E39"/>
  <c r="F39"/>
  <c r="F32" s="1"/>
  <c r="G39"/>
  <c r="E44"/>
  <c r="E41" s="1"/>
  <c r="F44"/>
  <c r="G44"/>
  <c r="I45"/>
  <c r="E48"/>
  <c r="F48"/>
  <c r="G48"/>
  <c r="I49"/>
  <c r="I50"/>
  <c r="E51"/>
  <c r="F51"/>
  <c r="G51"/>
  <c r="E55"/>
  <c r="F55"/>
  <c r="G55"/>
  <c r="I56"/>
  <c r="E58"/>
  <c r="E57" s="1"/>
  <c r="F58"/>
  <c r="F57" s="1"/>
  <c r="G58"/>
  <c r="G57" s="1"/>
  <c r="I59"/>
  <c r="E64"/>
  <c r="F64"/>
  <c r="G64"/>
  <c r="I65"/>
  <c r="E67"/>
  <c r="F67"/>
  <c r="G67"/>
  <c r="H67"/>
  <c r="I68"/>
  <c r="I69"/>
  <c r="I70"/>
  <c r="I71"/>
  <c r="I72"/>
  <c r="I73"/>
  <c r="E74"/>
  <c r="F74"/>
  <c r="G74"/>
  <c r="H74"/>
  <c r="I75"/>
  <c r="I76"/>
  <c r="I77"/>
  <c r="I78"/>
  <c r="I79"/>
  <c r="I81"/>
  <c r="I82"/>
  <c r="I83"/>
  <c r="I85"/>
  <c r="E86"/>
  <c r="F86"/>
  <c r="G86"/>
  <c r="H86"/>
  <c r="I87"/>
  <c r="I88"/>
  <c r="E91"/>
  <c r="F91"/>
  <c r="G91"/>
  <c r="E93"/>
  <c r="F93"/>
  <c r="G93"/>
  <c r="H93"/>
  <c r="I94"/>
  <c r="I95"/>
  <c r="E97"/>
  <c r="F97"/>
  <c r="F96" s="1"/>
  <c r="G97"/>
  <c r="G96" s="1"/>
  <c r="I98"/>
  <c r="E99"/>
  <c r="F99"/>
  <c r="G99"/>
  <c r="I100"/>
  <c r="E103"/>
  <c r="F103"/>
  <c r="G103"/>
  <c r="I104"/>
  <c r="E106"/>
  <c r="E105" s="1"/>
  <c r="F106"/>
  <c r="G106"/>
  <c r="I110"/>
  <c r="I111"/>
  <c r="E112"/>
  <c r="F112"/>
  <c r="I113"/>
  <c r="I114"/>
  <c r="E117"/>
  <c r="F117"/>
  <c r="G117"/>
  <c r="I120"/>
  <c r="I121"/>
  <c r="I122"/>
  <c r="E126"/>
  <c r="E125" s="1"/>
  <c r="F126"/>
  <c r="F125" s="1"/>
  <c r="G126"/>
  <c r="G125" s="1"/>
  <c r="I131"/>
  <c r="E134"/>
  <c r="F134"/>
  <c r="G134"/>
  <c r="I135"/>
  <c r="E136"/>
  <c r="F136"/>
  <c r="G136"/>
  <c r="I138"/>
  <c r="I139"/>
  <c r="E140"/>
  <c r="F140"/>
  <c r="G140"/>
  <c r="I141"/>
  <c r="E142"/>
  <c r="F142"/>
  <c r="G142"/>
  <c r="I143"/>
  <c r="H144"/>
  <c r="E145"/>
  <c r="E144" s="1"/>
  <c r="F145"/>
  <c r="F144" s="1"/>
  <c r="G145"/>
  <c r="G144" s="1"/>
  <c r="I147"/>
  <c r="I148"/>
  <c r="I149"/>
  <c r="E151"/>
  <c r="E150" s="1"/>
  <c r="F151"/>
  <c r="F150" s="1"/>
  <c r="G151"/>
  <c r="G150" s="1"/>
  <c r="I152"/>
  <c r="E154"/>
  <c r="F154"/>
  <c r="G154"/>
  <c r="I154"/>
  <c r="I155"/>
  <c r="E156"/>
  <c r="I156" s="1"/>
  <c r="F156"/>
  <c r="G156"/>
  <c r="I157"/>
  <c r="E158"/>
  <c r="F158"/>
  <c r="G158"/>
  <c r="E161"/>
  <c r="F161"/>
  <c r="G161"/>
  <c r="E163"/>
  <c r="I163" s="1"/>
  <c r="F163"/>
  <c r="G163"/>
  <c r="I165"/>
  <c r="G47" l="1"/>
  <c r="F47"/>
  <c r="E47"/>
  <c r="G23"/>
  <c r="I14"/>
  <c r="I58"/>
  <c r="E166"/>
  <c r="I67"/>
  <c r="H11"/>
  <c r="E32"/>
  <c r="I32" s="1"/>
  <c r="F166"/>
  <c r="I166" s="1"/>
  <c r="G166"/>
  <c r="F160"/>
  <c r="F153"/>
  <c r="I142"/>
  <c r="I140"/>
  <c r="I134"/>
  <c r="I119"/>
  <c r="I112"/>
  <c r="I103"/>
  <c r="I99"/>
  <c r="I97"/>
  <c r="I93"/>
  <c r="I86"/>
  <c r="I64"/>
  <c r="G32"/>
  <c r="I33"/>
  <c r="G11"/>
  <c r="F11"/>
  <c r="E11"/>
  <c r="E128"/>
  <c r="H63"/>
  <c r="G160"/>
  <c r="E160"/>
  <c r="G153"/>
  <c r="E153"/>
  <c r="I145"/>
  <c r="I144"/>
  <c r="I136"/>
  <c r="I74"/>
  <c r="G63"/>
  <c r="E63"/>
  <c r="F63"/>
  <c r="I55"/>
  <c r="I48"/>
  <c r="I41"/>
  <c r="H23"/>
  <c r="I23"/>
  <c r="I153"/>
  <c r="I150"/>
  <c r="I57"/>
  <c r="I151"/>
  <c r="I129"/>
  <c r="I106"/>
  <c r="I44"/>
  <c r="I26"/>
  <c r="I160" l="1"/>
  <c r="I11"/>
  <c r="I128"/>
  <c r="I105"/>
  <c r="I96"/>
  <c r="I63"/>
  <c r="I47"/>
  <c r="I174" l="1"/>
</calcChain>
</file>

<file path=xl/sharedStrings.xml><?xml version="1.0" encoding="utf-8"?>
<sst xmlns="http://schemas.openxmlformats.org/spreadsheetml/2006/main" count="259" uniqueCount="153">
  <si>
    <t>Dział</t>
  </si>
  <si>
    <t>Oświata i wychowanie</t>
  </si>
  <si>
    <t>x</t>
  </si>
  <si>
    <t>Administracja publiczna</t>
  </si>
  <si>
    <t>Różne rozliczenia</t>
  </si>
  <si>
    <t>Gospodarka mieszkaniowa</t>
  </si>
  <si>
    <t>Paragraf</t>
  </si>
  <si>
    <t>0470</t>
  </si>
  <si>
    <t>0750</t>
  </si>
  <si>
    <t>0490</t>
  </si>
  <si>
    <t>0310</t>
  </si>
  <si>
    <t>0320</t>
  </si>
  <si>
    <t>0330</t>
  </si>
  <si>
    <t>0340</t>
  </si>
  <si>
    <t>0350</t>
  </si>
  <si>
    <t>0360</t>
  </si>
  <si>
    <t>0370</t>
  </si>
  <si>
    <t>0430</t>
  </si>
  <si>
    <t>0500</t>
  </si>
  <si>
    <t>0910</t>
  </si>
  <si>
    <t>0410</t>
  </si>
  <si>
    <t>0480</t>
  </si>
  <si>
    <t>0010</t>
  </si>
  <si>
    <t>0020</t>
  </si>
  <si>
    <t>0830</t>
  </si>
  <si>
    <t>2010</t>
  </si>
  <si>
    <t>pozostałe odsetki</t>
  </si>
  <si>
    <t>podatek dochodowy od osób fizycznych</t>
  </si>
  <si>
    <t>podatek dochodowy od osób prawnych</t>
  </si>
  <si>
    <t>podatek od nieruchomości</t>
  </si>
  <si>
    <t>podatek rolny</t>
  </si>
  <si>
    <t>podatek leśny</t>
  </si>
  <si>
    <t>podatek od środków transportowych</t>
  </si>
  <si>
    <t>wpływy z opłat za zezwolenia na sprzedaż alkoholu</t>
  </si>
  <si>
    <t>podatek od spadków i darowizn</t>
  </si>
  <si>
    <t>podatek od posiadania psów</t>
  </si>
  <si>
    <t>podatek od czynności cywilnoprawnych</t>
  </si>
  <si>
    <t>0920</t>
  </si>
  <si>
    <t>subwencje ogólne z budżetu państwa</t>
  </si>
  <si>
    <t>wpływy z usług</t>
  </si>
  <si>
    <t>Pomoc społeczna</t>
  </si>
  <si>
    <t>Rozdział</t>
  </si>
  <si>
    <t>Gospodarka gruntami i nieruchomościami</t>
  </si>
  <si>
    <t>Cmentarze</t>
  </si>
  <si>
    <t>Część równoważąca subwencji ogólnej dla gmin</t>
  </si>
  <si>
    <t>Przedszkola</t>
  </si>
  <si>
    <t>Ośrodki Pomocy społecznej</t>
  </si>
  <si>
    <t>Działalność usługowa</t>
  </si>
  <si>
    <t>Pozostała działalność</t>
  </si>
  <si>
    <t>Część wyrównawcza subwencji ogólnej dla gmin</t>
  </si>
  <si>
    <t>Dochody budżetu Gminy Kołbaskowo</t>
  </si>
  <si>
    <t>Dochody ogółem</t>
  </si>
  <si>
    <t>Żródło dochodów</t>
  </si>
  <si>
    <t>Wpływy z podatku dochodowego od osób fizycznych</t>
  </si>
  <si>
    <t>6.</t>
  </si>
  <si>
    <t xml:space="preserve">                       z   tego:</t>
  </si>
  <si>
    <t>dochody bieżace</t>
  </si>
  <si>
    <t>dochody majątkowe</t>
  </si>
  <si>
    <t>dotacje celowe otrzymane z budżetu państwa na realizację zadań bieżących z zakresu administracji rządowej oraz innych zadań zleconych gminie(związkom gmin) ustawami</t>
  </si>
  <si>
    <t>Urzędy naczelnych organów władzy państwowej,kontroli i ochrony prawa oraz sądownictwa</t>
  </si>
  <si>
    <t xml:space="preserve">Urzędy naczelnych organów władzy państwowej,kontroli i ochrony prawa </t>
  </si>
  <si>
    <t>Dochody od osób prawnych, od osób fizycznych i od innych jednostek nie posiadających osobowości prawnej oraz wydatki związane z ich poborem</t>
  </si>
  <si>
    <t>podatek od działalności gospodarczej osób fizycznych opłacany w formie karty podatkowej</t>
  </si>
  <si>
    <t>odsetki od nieterminowych wpłat z tytułu podatków i opłat</t>
  </si>
  <si>
    <t>wpływy z innych lokalnych opłat pobieranych przez jednostki samorządu terytorialnego na podstawie odrębnych ustaw</t>
  </si>
  <si>
    <t>Wpływy z innych opłat stanowiących dochody jednostek samorządu terytorialnego na podstawie ustaw</t>
  </si>
  <si>
    <t>Udziały gmin w podatkach stanowiacych dochód budżetu państwa</t>
  </si>
  <si>
    <t>Część oświatowa subwencji ogólnej dla jednostek samorządu terytorialnego</t>
  </si>
  <si>
    <t>dotacje celowe otrzymane z gminy na zadania bieżące realizowane na podstawie porozumień(umów) między jst</t>
  </si>
  <si>
    <t>dotacje celowe otrzymane z budżetu państwa na realizację własnych zadań bieżących gmin(związków gmin)</t>
  </si>
  <si>
    <t>środki na dofinansowanie własnych zadań bieżących gmin (związków gmin)powiatów,(związków powiatów) samorządów województw, pozyskane z innych żródeł</t>
  </si>
  <si>
    <t>7.</t>
  </si>
  <si>
    <t>8.</t>
  </si>
  <si>
    <t>Świadczenia rodzinne ,zaliczka alimentacyjna oraz składki na ubezpieczenia emerytalne i rentowe z ubezpieczenia społecznego</t>
  </si>
  <si>
    <t>Składki na ubezpieczenia zdrowotne opłacane za osoby pobierające niektóre świadczenia z pomocy społecznej oraz niektóre świadczenia rodzinne</t>
  </si>
  <si>
    <t>Zasiłki i pomoc w naturze oraz składki na ubezpieczenia emerytalne i rentowe</t>
  </si>
  <si>
    <t>dotacje celowe otrzymane z budżetu państwa na realizację zadań bieżących gmin( związków gmin)</t>
  </si>
  <si>
    <t>dochody z najmu i dzierżawy składników majątkowych Skarbu Państwa jednostek samorządu terytorialnego lub innych jednostek zaliczanych do sektora finansów publicznych oraz innych umów o podobnym charakterze</t>
  </si>
  <si>
    <t>Urzędy wojewódzkie</t>
  </si>
  <si>
    <t>wpływy z opłat za zarząd, użytkowanie i użytkowanie wieczyste nieruchomości</t>
  </si>
  <si>
    <t>Wpływy z podatku rolnego ,podatku leśnego,podatku od czynności cywilnoprawnych, podatków i opłat lokalnych od osób prawnych i innych jednostek organizacyjnych</t>
  </si>
  <si>
    <t xml:space="preserve">Plan </t>
  </si>
  <si>
    <t xml:space="preserve">Wykonanie   </t>
  </si>
  <si>
    <t>010</t>
  </si>
  <si>
    <t>01010</t>
  </si>
  <si>
    <t>Rolnictwo i łowiectwo</t>
  </si>
  <si>
    <t>01095</t>
  </si>
  <si>
    <t>Pozostała działaność</t>
  </si>
  <si>
    <t>Transport i łączność</t>
  </si>
  <si>
    <t>Drogi publiczne gminne</t>
  </si>
  <si>
    <t>Infrastruktura wodociagowa i sanitacyjna wsi</t>
  </si>
  <si>
    <t>dotacje otrzymane z funduszy celowych na finansowanie lub dofinansowanie kosztów realizacji inwestycji i zakupów inwestycyjnych jednostek sektora finansów publicznych</t>
  </si>
  <si>
    <t>0970</t>
  </si>
  <si>
    <t>wpływy z różnych dochodów</t>
  </si>
  <si>
    <t>0690</t>
  </si>
  <si>
    <t>wpływy z różnych opłat</t>
  </si>
  <si>
    <t>70095</t>
  </si>
  <si>
    <t>Urzedy Gmin</t>
  </si>
  <si>
    <t>wpływy z opłaty skarbowej</t>
  </si>
  <si>
    <t>wpływy z opłaty targowej</t>
  </si>
  <si>
    <t>Wpływy z różnych rozliczeń</t>
  </si>
  <si>
    <t>0460</t>
  </si>
  <si>
    <t>wpływy z opłaty eksploatacyjnej</t>
  </si>
  <si>
    <t>Szkoły podstawowe</t>
  </si>
  <si>
    <t>Dowożenie uczniów do szkół</t>
  </si>
  <si>
    <t>Ochrona zdrowia</t>
  </si>
  <si>
    <t>Wpływy ze zwrotów dotacji wykorzystanych nie zgodnie z przeznaczeniem lub pobranych w nadmiernej wysokości</t>
  </si>
  <si>
    <t>dochody jednostek samorządu terytorialnego związane z realizacją zadań z zakresu administracji rządowej oraz innych zadań zleconych ustawami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</si>
  <si>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</si>
  <si>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</si>
  <si>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</si>
  <si>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</si>
  <si>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0400</t>
  </si>
  <si>
    <t>wpływy z opłaty produktowej</t>
  </si>
  <si>
    <t>Utrzymanie zieleni w miastach i gminach</t>
  </si>
  <si>
    <t>Ochrona powietrza atmosferycznego i klimatu</t>
  </si>
  <si>
    <t>Wpływy i wydatki związane z gromadzeniem środków z opłat produktowych</t>
  </si>
  <si>
    <t>Kultura i ochrona dziedzictwa narodowego</t>
  </si>
  <si>
    <t>dotacje otrzymane z  funduszy celowychna realizację zadań bieżących jednosteksektora finansów publicznych</t>
  </si>
  <si>
    <t>Biblioteki</t>
  </si>
  <si>
    <t>Domy i ośrodki kultury, świetlice i kluby</t>
  </si>
  <si>
    <t>Kultura fizyczna i sport</t>
  </si>
  <si>
    <t>0960</t>
  </si>
  <si>
    <t>Zadania w zakresie kultury fizycznej i sportu</t>
  </si>
  <si>
    <t>otrzymane spadki,zapisy i darowizny w postaci pieniężnej</t>
  </si>
  <si>
    <t>dotacje otrzymane z  funduszy celowych na realizację zadań bieżących jednosteksektora finansów publicznych</t>
  </si>
  <si>
    <t>środki otrzymane od pozostałych jednostek zaliczanych do sektora finansów publicznych na realizację zadań bieżących jednostek zaliczanych do sektora finansów publicznych</t>
  </si>
  <si>
    <t>9.</t>
  </si>
  <si>
    <t>%</t>
  </si>
  <si>
    <t>realizacji</t>
  </si>
  <si>
    <t xml:space="preserve">                    za  2008 rok</t>
  </si>
  <si>
    <t>01008</t>
  </si>
  <si>
    <t>0580</t>
  </si>
  <si>
    <t>0770</t>
  </si>
  <si>
    <t>wpłaty z tytułu odpłatnegonabycia prawa własności oraz prawa użytkowania wieczystego nieruchomości</t>
  </si>
  <si>
    <t>grzywny i inne kary pieniężne od osób prawnych i innych jednostek organizacyjnych</t>
  </si>
  <si>
    <t>Krajowe pasażerskie przewozy autobusowe</t>
  </si>
  <si>
    <t>Plany zagospodarowania przestrzennego</t>
  </si>
  <si>
    <t>Melioracje wodne</t>
  </si>
  <si>
    <t>Promocja jednostek samorządu terytorialnego</t>
  </si>
  <si>
    <t>Bezpieczeństwo publiczne i ochrona przeciwpożarowa</t>
  </si>
  <si>
    <t>Ochotnicze straże pożarne</t>
  </si>
  <si>
    <t>Różne rozliczenia finansowe</t>
  </si>
  <si>
    <t>Gimnazja</t>
  </si>
  <si>
    <t>dotacje celowe otrzymane z budżetu państwa na realizację inwestycji i zakupów inwestycyjnych własnych gmin gmin</t>
  </si>
  <si>
    <t>dotacje celowe otrzymane z budżetu państwa na  inwestycje i zakupy inwestycyjne z zakresu administracji rządowej oraz innych zadań zleconych gminom ustawami</t>
  </si>
  <si>
    <t>0590</t>
  </si>
  <si>
    <t>Górnictwo i kopalnictwo</t>
  </si>
  <si>
    <t>Pozostałe górnictwo i kopalnictwo</t>
  </si>
  <si>
    <t>wpływy z opłat za koncesje i licencje</t>
  </si>
  <si>
    <t>aaA</t>
  </si>
  <si>
    <t>ZZ</t>
  </si>
  <si>
    <t>Tab. Nr 1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</si>
</sst>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3" fillId="0" borderId="1" xfId="0" applyFont="1" applyBorder="1"/>
    <xf numFmtId="0" fontId="2" fillId="0" borderId="2" xfId="0" applyFont="1" applyBorder="1"/>
    <xf numFmtId="0" fontId="0" fillId="0" borderId="3" xfId="0" quotePrefix="1" applyBorder="1" applyAlignment="1">
      <alignment horizontal="right"/>
    </xf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2" xfId="0" applyBorder="1"/>
    <xf numFmtId="0" fontId="0" fillId="0" borderId="7" xfId="0" quotePrefix="1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0" fillId="0" borderId="7" xfId="0" quotePrefix="1" applyBorder="1"/>
    <xf numFmtId="0" fontId="2" fillId="0" borderId="1" xfId="0" applyFont="1" applyBorder="1"/>
    <xf numFmtId="0" fontId="3" fillId="0" borderId="7" xfId="0" quotePrefix="1" applyFont="1" applyBorder="1" applyAlignment="1">
      <alignment horizontal="right"/>
    </xf>
    <xf numFmtId="0" fontId="0" fillId="0" borderId="9" xfId="0" applyBorder="1"/>
    <xf numFmtId="0" fontId="0" fillId="0" borderId="1" xfId="0" applyBorder="1"/>
    <xf numFmtId="0" fontId="0" fillId="0" borderId="0" xfId="0" applyBorder="1"/>
    <xf numFmtId="0" fontId="0" fillId="0" borderId="10" xfId="0" applyBorder="1"/>
    <xf numFmtId="0" fontId="2" fillId="0" borderId="11" xfId="0" applyFont="1" applyBorder="1"/>
    <xf numFmtId="0" fontId="0" fillId="0" borderId="1" xfId="0" quotePrefix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/>
    <xf numFmtId="0" fontId="2" fillId="0" borderId="12" xfId="0" applyFont="1" applyBorder="1"/>
    <xf numFmtId="0" fontId="0" fillId="0" borderId="13" xfId="0" applyBorder="1"/>
    <xf numFmtId="0" fontId="0" fillId="0" borderId="13" xfId="0" quotePrefix="1" applyBorder="1" applyAlignment="1">
      <alignment horizontal="right"/>
    </xf>
    <xf numFmtId="0" fontId="3" fillId="0" borderId="13" xfId="0" applyFont="1" applyBorder="1"/>
    <xf numFmtId="0" fontId="3" fillId="0" borderId="14" xfId="0" applyFont="1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3" xfId="0" quotePrefix="1" applyBorder="1"/>
    <xf numFmtId="0" fontId="0" fillId="0" borderId="15" xfId="0" applyBorder="1"/>
    <xf numFmtId="0" fontId="0" fillId="0" borderId="16" xfId="0" quotePrefix="1" applyBorder="1"/>
    <xf numFmtId="0" fontId="2" fillId="0" borderId="17" xfId="0" applyFont="1" applyBorder="1"/>
    <xf numFmtId="0" fontId="2" fillId="0" borderId="18" xfId="0" applyFont="1" applyBorder="1"/>
    <xf numFmtId="3" fontId="0" fillId="0" borderId="0" xfId="0" applyNumberForma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quotePrefix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quotePrefix="1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3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0" fillId="0" borderId="25" xfId="0" quotePrefix="1" applyBorder="1" applyAlignment="1">
      <alignment horizontal="right"/>
    </xf>
    <xf numFmtId="0" fontId="3" fillId="0" borderId="25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" fontId="2" fillId="0" borderId="1" xfId="0" applyNumberFormat="1" applyFon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3" xfId="0" applyNumberFormat="1" applyBorder="1"/>
    <xf numFmtId="4" fontId="0" fillId="0" borderId="20" xfId="0" applyNumberFormat="1" applyBorder="1"/>
    <xf numFmtId="4" fontId="2" fillId="0" borderId="2" xfId="0" applyNumberFormat="1" applyFont="1" applyBorder="1"/>
    <xf numFmtId="4" fontId="2" fillId="0" borderId="8" xfId="0" applyNumberFormat="1" applyFont="1" applyBorder="1"/>
    <xf numFmtId="4" fontId="0" fillId="0" borderId="1" xfId="0" applyNumberFormat="1" applyBorder="1"/>
    <xf numFmtId="4" fontId="0" fillId="0" borderId="0" xfId="0" applyNumberFormat="1" applyBorder="1"/>
    <xf numFmtId="4" fontId="3" fillId="0" borderId="7" xfId="0" applyNumberFormat="1" applyFont="1" applyBorder="1"/>
    <xf numFmtId="4" fontId="3" fillId="0" borderId="19" xfId="0" applyNumberFormat="1" applyFont="1" applyBorder="1"/>
    <xf numFmtId="4" fontId="3" fillId="0" borderId="3" xfId="0" applyNumberFormat="1" applyFont="1" applyBorder="1"/>
    <xf numFmtId="4" fontId="3" fillId="0" borderId="0" xfId="0" applyNumberFormat="1" applyFont="1" applyBorder="1"/>
    <xf numFmtId="0" fontId="0" fillId="0" borderId="24" xfId="0" quotePrefix="1" applyBorder="1" applyAlignment="1">
      <alignment horizontal="right"/>
    </xf>
    <xf numFmtId="0" fontId="0" fillId="0" borderId="28" xfId="0" applyBorder="1"/>
    <xf numFmtId="0" fontId="3" fillId="0" borderId="29" xfId="0" applyFont="1" applyBorder="1"/>
    <xf numFmtId="4" fontId="3" fillId="0" borderId="16" xfId="0" applyNumberFormat="1" applyFont="1" applyBorder="1"/>
    <xf numFmtId="4" fontId="3" fillId="0" borderId="30" xfId="0" applyNumberFormat="1" applyFont="1" applyBorder="1"/>
    <xf numFmtId="0" fontId="3" fillId="0" borderId="16" xfId="0" applyFont="1" applyBorder="1"/>
    <xf numFmtId="0" fontId="3" fillId="0" borderId="29" xfId="0" quotePrefix="1" applyFont="1" applyBorder="1" applyAlignment="1">
      <alignment horizontal="right"/>
    </xf>
    <xf numFmtId="4" fontId="3" fillId="0" borderId="1" xfId="0" applyNumberFormat="1" applyFont="1" applyBorder="1"/>
    <xf numFmtId="0" fontId="2" fillId="0" borderId="8" xfId="0" quotePrefix="1" applyFont="1" applyBorder="1" applyAlignment="1">
      <alignment horizontal="right"/>
    </xf>
    <xf numFmtId="4" fontId="0" fillId="0" borderId="16" xfId="0" applyNumberFormat="1" applyBorder="1"/>
    <xf numFmtId="4" fontId="0" fillId="0" borderId="30" xfId="0" applyNumberFormat="1" applyBorder="1"/>
    <xf numFmtId="0" fontId="0" fillId="0" borderId="31" xfId="0" applyBorder="1"/>
    <xf numFmtId="0" fontId="3" fillId="0" borderId="32" xfId="0" applyFont="1" applyBorder="1" applyAlignment="1">
      <alignment wrapText="1"/>
    </xf>
    <xf numFmtId="4" fontId="0" fillId="0" borderId="31" xfId="0" applyNumberFormat="1" applyBorder="1"/>
    <xf numFmtId="0" fontId="3" fillId="0" borderId="32" xfId="0" applyFont="1" applyBorder="1"/>
    <xf numFmtId="0" fontId="3" fillId="0" borderId="33" xfId="0" applyFont="1" applyBorder="1" applyAlignment="1">
      <alignment wrapText="1"/>
    </xf>
    <xf numFmtId="4" fontId="0" fillId="0" borderId="14" xfId="0" applyNumberFormat="1" applyBorder="1"/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14" xfId="0" quotePrefix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31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0" fillId="0" borderId="25" xfId="0" applyBorder="1" applyAlignment="1">
      <alignment wrapText="1"/>
    </xf>
    <xf numFmtId="0" fontId="3" fillId="0" borderId="31" xfId="0" applyFont="1" applyBorder="1"/>
    <xf numFmtId="4" fontId="0" fillId="0" borderId="34" xfId="0" applyNumberFormat="1" applyBorder="1"/>
    <xf numFmtId="0" fontId="0" fillId="0" borderId="14" xfId="0" quotePrefix="1" applyBorder="1" applyAlignment="1">
      <alignment horizontal="right"/>
    </xf>
    <xf numFmtId="0" fontId="0" fillId="0" borderId="33" xfId="0" applyBorder="1" applyAlignment="1">
      <alignment wrapText="1"/>
    </xf>
    <xf numFmtId="0" fontId="0" fillId="0" borderId="31" xfId="0" quotePrefix="1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0" fillId="0" borderId="14" xfId="0" applyBorder="1" applyAlignment="1">
      <alignment horizontal="right"/>
    </xf>
    <xf numFmtId="0" fontId="0" fillId="0" borderId="35" xfId="0" applyBorder="1"/>
    <xf numFmtId="4" fontId="0" fillId="0" borderId="13" xfId="0" applyNumberFormat="1" applyBorder="1"/>
    <xf numFmtId="0" fontId="0" fillId="0" borderId="25" xfId="0" applyBorder="1"/>
    <xf numFmtId="0" fontId="0" fillId="0" borderId="35" xfId="0" applyBorder="1" applyAlignment="1">
      <alignment wrapText="1"/>
    </xf>
    <xf numFmtId="0" fontId="3" fillId="0" borderId="28" xfId="0" quotePrefix="1" applyFont="1" applyBorder="1" applyAlignment="1">
      <alignment horizontal="right"/>
    </xf>
    <xf numFmtId="0" fontId="3" fillId="0" borderId="34" xfId="0" applyFont="1" applyBorder="1"/>
    <xf numFmtId="0" fontId="3" fillId="0" borderId="36" xfId="0" applyFont="1" applyBorder="1"/>
    <xf numFmtId="4" fontId="3" fillId="0" borderId="31" xfId="0" applyNumberFormat="1" applyFont="1" applyBorder="1"/>
    <xf numFmtId="0" fontId="3" fillId="0" borderId="35" xfId="0" applyFont="1" applyBorder="1"/>
    <xf numFmtId="0" fontId="0" fillId="0" borderId="33" xfId="0" applyFill="1" applyBorder="1"/>
    <xf numFmtId="0" fontId="3" fillId="0" borderId="37" xfId="0" applyFont="1" applyBorder="1" applyAlignment="1">
      <alignment wrapText="1"/>
    </xf>
    <xf numFmtId="0" fontId="3" fillId="0" borderId="28" xfId="0" applyFont="1" applyBorder="1" applyAlignment="1">
      <alignment horizontal="right"/>
    </xf>
    <xf numFmtId="0" fontId="0" fillId="0" borderId="29" xfId="0" quotePrefix="1" applyBorder="1"/>
    <xf numFmtId="0" fontId="0" fillId="0" borderId="28" xfId="0" quotePrefix="1" applyBorder="1"/>
    <xf numFmtId="0" fontId="2" fillId="0" borderId="8" xfId="0" quotePrefix="1" applyFont="1" applyBorder="1"/>
    <xf numFmtId="0" fontId="2" fillId="0" borderId="12" xfId="0" applyFont="1" applyFill="1" applyBorder="1"/>
    <xf numFmtId="0" fontId="0" fillId="0" borderId="31" xfId="0" quotePrefix="1" applyBorder="1"/>
    <xf numFmtId="0" fontId="2" fillId="0" borderId="18" xfId="0" applyFont="1" applyBorder="1" applyAlignment="1">
      <alignment wrapText="1"/>
    </xf>
    <xf numFmtId="3" fontId="0" fillId="0" borderId="1" xfId="0" quotePrefix="1" applyNumberFormat="1" applyBorder="1"/>
    <xf numFmtId="4" fontId="0" fillId="0" borderId="2" xfId="0" applyNumberFormat="1" applyBorder="1"/>
    <xf numFmtId="0" fontId="3" fillId="0" borderId="3" xfId="0" applyFont="1" applyBorder="1" applyAlignment="1">
      <alignment wrapText="1"/>
    </xf>
    <xf numFmtId="4" fontId="0" fillId="0" borderId="39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0" fontId="3" fillId="0" borderId="41" xfId="0" applyFont="1" applyBorder="1" applyAlignment="1">
      <alignment wrapText="1"/>
    </xf>
    <xf numFmtId="4" fontId="3" fillId="0" borderId="7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0" fillId="0" borderId="42" xfId="0" applyNumberFormat="1" applyBorder="1"/>
    <xf numFmtId="4" fontId="2" fillId="0" borderId="43" xfId="0" applyNumberFormat="1" applyFont="1" applyBorder="1"/>
    <xf numFmtId="4" fontId="0" fillId="0" borderId="36" xfId="0" applyNumberFormat="1" applyBorder="1"/>
    <xf numFmtId="4" fontId="2" fillId="0" borderId="44" xfId="0" applyNumberFormat="1" applyFont="1" applyBorder="1"/>
    <xf numFmtId="4" fontId="0" fillId="0" borderId="45" xfId="0" applyNumberFormat="1" applyBorder="1"/>
    <xf numFmtId="4" fontId="3" fillId="0" borderId="36" xfId="0" applyNumberFormat="1" applyFont="1" applyBorder="1"/>
    <xf numFmtId="4" fontId="0" fillId="0" borderId="46" xfId="0" applyNumberFormat="1" applyBorder="1"/>
    <xf numFmtId="4" fontId="3" fillId="0" borderId="46" xfId="0" applyNumberFormat="1" applyFont="1" applyBorder="1"/>
    <xf numFmtId="4" fontId="3" fillId="0" borderId="41" xfId="0" applyNumberFormat="1" applyFont="1" applyBorder="1"/>
    <xf numFmtId="0" fontId="2" fillId="0" borderId="5" xfId="0" quotePrefix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47" xfId="0" applyBorder="1"/>
    <xf numFmtId="0" fontId="3" fillId="0" borderId="48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4" fontId="3" fillId="0" borderId="45" xfId="0" applyNumberFormat="1" applyFont="1" applyBorder="1" applyAlignment="1">
      <alignment horizontal="right"/>
    </xf>
    <xf numFmtId="4" fontId="3" fillId="0" borderId="48" xfId="0" applyNumberFormat="1" applyFont="1" applyBorder="1" applyAlignment="1">
      <alignment horizontal="right"/>
    </xf>
    <xf numFmtId="4" fontId="0" fillId="0" borderId="48" xfId="0" applyNumberFormat="1" applyBorder="1"/>
    <xf numFmtId="4" fontId="0" fillId="0" borderId="44" xfId="0" applyNumberFormat="1" applyBorder="1"/>
    <xf numFmtId="4" fontId="0" fillId="0" borderId="49" xfId="0" applyNumberFormat="1" applyBorder="1"/>
    <xf numFmtId="4" fontId="3" fillId="0" borderId="48" xfId="0" applyNumberFormat="1" applyFont="1" applyBorder="1"/>
    <xf numFmtId="4" fontId="3" fillId="0" borderId="49" xfId="0" applyNumberFormat="1" applyFont="1" applyBorder="1"/>
    <xf numFmtId="4" fontId="0" fillId="0" borderId="50" xfId="0" applyNumberFormat="1" applyBorder="1"/>
    <xf numFmtId="4" fontId="0" fillId="0" borderId="38" xfId="0" applyNumberFormat="1" applyBorder="1"/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51" xfId="0" applyFont="1" applyBorder="1" applyAlignment="1">
      <alignment horizontal="center" wrapText="1"/>
    </xf>
    <xf numFmtId="0" fontId="5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4" fontId="0" fillId="0" borderId="54" xfId="1" applyNumberFormat="1" applyFont="1" applyBorder="1"/>
    <xf numFmtId="164" fontId="0" fillId="0" borderId="55" xfId="1" applyNumberFormat="1" applyFont="1" applyBorder="1"/>
    <xf numFmtId="164" fontId="0" fillId="0" borderId="56" xfId="1" applyNumberFormat="1" applyFont="1" applyBorder="1"/>
    <xf numFmtId="164" fontId="2" fillId="0" borderId="53" xfId="1" applyNumberFormat="1" applyFont="1" applyBorder="1"/>
    <xf numFmtId="164" fontId="0" fillId="0" borderId="57" xfId="1" applyNumberFormat="1" applyFont="1" applyBorder="1"/>
    <xf numFmtId="164" fontId="0" fillId="0" borderId="52" xfId="1" applyNumberFormat="1" applyFont="1" applyBorder="1"/>
    <xf numFmtId="164" fontId="0" fillId="0" borderId="58" xfId="1" applyNumberFormat="1" applyFont="1" applyBorder="1"/>
    <xf numFmtId="164" fontId="0" fillId="0" borderId="53" xfId="1" applyNumberFormat="1" applyFont="1" applyBorder="1"/>
    <xf numFmtId="164" fontId="0" fillId="0" borderId="59" xfId="1" applyNumberFormat="1" applyFont="1" applyBorder="1"/>
    <xf numFmtId="164" fontId="2" fillId="0" borderId="60" xfId="1" applyNumberFormat="1" applyFont="1" applyBorder="1"/>
    <xf numFmtId="164" fontId="2" fillId="0" borderId="61" xfId="1" applyNumberFormat="1" applyFont="1" applyBorder="1"/>
    <xf numFmtId="164" fontId="0" fillId="0" borderId="62" xfId="1" applyNumberFormat="1" applyFont="1" applyBorder="1"/>
    <xf numFmtId="0" fontId="0" fillId="0" borderId="56" xfId="0" applyBorder="1"/>
    <xf numFmtId="0" fontId="0" fillId="0" borderId="61" xfId="0" applyBorder="1" applyAlignment="1">
      <alignment horizontal="center"/>
    </xf>
    <xf numFmtId="164" fontId="0" fillId="0" borderId="63" xfId="1" applyNumberFormat="1" applyFont="1" applyBorder="1"/>
    <xf numFmtId="0" fontId="2" fillId="0" borderId="9" xfId="0" quotePrefix="1" applyFont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64" fontId="2" fillId="0" borderId="59" xfId="1" applyNumberFormat="1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2" fontId="3" fillId="0" borderId="14" xfId="0" applyNumberFormat="1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31" xfId="0" quotePrefix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164" fontId="2" fillId="0" borderId="54" xfId="1" applyNumberFormat="1" applyFont="1" applyBorder="1"/>
    <xf numFmtId="0" fontId="3" fillId="0" borderId="1" xfId="0" quotePrefix="1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9" xfId="0" applyFont="1" applyBorder="1" applyAlignment="1">
      <alignment horizontal="right"/>
    </xf>
    <xf numFmtId="0" fontId="3" fillId="0" borderId="41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4" fontId="3" fillId="0" borderId="4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4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164" fontId="1" fillId="0" borderId="59" xfId="1" applyNumberFormat="1" applyFont="1" applyBorder="1"/>
    <xf numFmtId="0" fontId="0" fillId="0" borderId="25" xfId="0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31" xfId="0" applyFont="1" applyBorder="1" applyAlignment="1">
      <alignment horizontal="right"/>
    </xf>
    <xf numFmtId="2" fontId="0" fillId="0" borderId="31" xfId="0" applyNumberFormat="1" applyFont="1" applyBorder="1" applyAlignment="1">
      <alignment horizontal="right"/>
    </xf>
    <xf numFmtId="164" fontId="1" fillId="0" borderId="54" xfId="1" applyNumberFormat="1" applyFont="1" applyBorder="1"/>
    <xf numFmtId="2" fontId="3" fillId="0" borderId="41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4" fontId="0" fillId="0" borderId="25" xfId="0" applyNumberFormat="1" applyBorder="1"/>
    <xf numFmtId="0" fontId="3" fillId="0" borderId="33" xfId="0" applyFont="1" applyBorder="1"/>
    <xf numFmtId="0" fontId="0" fillId="0" borderId="31" xfId="0" applyFont="1" applyBorder="1"/>
    <xf numFmtId="0" fontId="2" fillId="0" borderId="31" xfId="0" applyFont="1" applyBorder="1"/>
    <xf numFmtId="4" fontId="0" fillId="0" borderId="7" xfId="0" applyNumberFormat="1" applyFont="1" applyBorder="1"/>
    <xf numFmtId="4" fontId="0" fillId="0" borderId="25" xfId="0" applyNumberFormat="1" applyFont="1" applyBorder="1"/>
    <xf numFmtId="4" fontId="0" fillId="0" borderId="48" xfId="0" applyNumberFormat="1" applyFont="1" applyBorder="1"/>
    <xf numFmtId="4" fontId="0" fillId="0" borderId="31" xfId="0" applyNumberFormat="1" applyFont="1" applyBorder="1"/>
    <xf numFmtId="0" fontId="0" fillId="0" borderId="41" xfId="0" quotePrefix="1" applyBorder="1" applyAlignment="1">
      <alignment horizontal="right"/>
    </xf>
    <xf numFmtId="4" fontId="0" fillId="0" borderId="64" xfId="0" applyNumberFormat="1" applyBorder="1"/>
    <xf numFmtId="0" fontId="0" fillId="0" borderId="32" xfId="0" applyBorder="1" applyAlignment="1">
      <alignment wrapText="1"/>
    </xf>
    <xf numFmtId="4" fontId="3" fillId="0" borderId="39" xfId="0" applyNumberFormat="1" applyFont="1" applyBorder="1"/>
    <xf numFmtId="0" fontId="0" fillId="0" borderId="16" xfId="0" quotePrefix="1" applyBorder="1" applyAlignment="1">
      <alignment horizontal="right"/>
    </xf>
    <xf numFmtId="0" fontId="3" fillId="0" borderId="64" xfId="0" applyFont="1" applyBorder="1" applyAlignment="1">
      <alignment wrapText="1"/>
    </xf>
    <xf numFmtId="0" fontId="0" fillId="0" borderId="3" xfId="0" quotePrefix="1" applyBorder="1"/>
    <xf numFmtId="164" fontId="2" fillId="0" borderId="65" xfId="1" applyNumberFormat="1" applyFont="1" applyBorder="1"/>
    <xf numFmtId="0" fontId="0" fillId="0" borderId="2" xfId="0" quotePrefix="1" applyBorder="1"/>
    <xf numFmtId="0" fontId="3" fillId="0" borderId="8" xfId="0" applyFont="1" applyBorder="1" applyAlignment="1">
      <alignment wrapText="1"/>
    </xf>
    <xf numFmtId="4" fontId="0" fillId="0" borderId="0" xfId="0" applyNumberFormat="1"/>
    <xf numFmtId="0" fontId="7" fillId="0" borderId="11" xfId="0" applyFont="1" applyBorder="1"/>
    <xf numFmtId="0" fontId="7" fillId="0" borderId="8" xfId="0" applyFont="1" applyBorder="1"/>
    <xf numFmtId="0" fontId="7" fillId="0" borderId="12" xfId="0" applyFont="1" applyBorder="1" applyAlignment="1">
      <alignment wrapText="1"/>
    </xf>
    <xf numFmtId="4" fontId="7" fillId="0" borderId="8" xfId="0" applyNumberFormat="1" applyFont="1" applyBorder="1"/>
    <xf numFmtId="164" fontId="7" fillId="0" borderId="60" xfId="1" applyNumberFormat="1" applyFont="1" applyBorder="1"/>
    <xf numFmtId="2" fontId="0" fillId="0" borderId="0" xfId="0" applyNumberFormat="1"/>
    <xf numFmtId="0" fontId="3" fillId="0" borderId="3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0" fillId="0" borderId="3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4" fontId="7" fillId="0" borderId="8" xfId="0" applyNumberFormat="1" applyFont="1" applyBorder="1" applyAlignment="1">
      <alignment horizontal="right"/>
    </xf>
    <xf numFmtId="0" fontId="7" fillId="0" borderId="43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0" fillId="0" borderId="31" xfId="0" applyBorder="1" applyAlignment="1">
      <alignment wrapText="1"/>
    </xf>
    <xf numFmtId="4" fontId="3" fillId="0" borderId="31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9" fontId="0" fillId="0" borderId="54" xfId="1" applyNumberFormat="1" applyFont="1" applyBorder="1"/>
    <xf numFmtId="9" fontId="0" fillId="0" borderId="57" xfId="1" applyNumberFormat="1" applyFont="1" applyBorder="1"/>
    <xf numFmtId="9" fontId="0" fillId="0" borderId="56" xfId="1" applyNumberFormat="1" applyFont="1" applyBorder="1"/>
    <xf numFmtId="4" fontId="0" fillId="0" borderId="7" xfId="0" applyNumberFormat="1" applyFont="1" applyBorder="1" applyAlignment="1">
      <alignment horizontal="right"/>
    </xf>
    <xf numFmtId="4" fontId="2" fillId="0" borderId="16" xfId="0" applyNumberFormat="1" applyFont="1" applyBorder="1"/>
    <xf numFmtId="4" fontId="2" fillId="0" borderId="38" xfId="0" applyNumberFormat="1" applyFont="1" applyBorder="1"/>
    <xf numFmtId="0" fontId="8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23"/>
  <sheetViews>
    <sheetView tabSelected="1" view="pageLayout" workbookViewId="0">
      <selection activeCell="H179" sqref="H179"/>
    </sheetView>
  </sheetViews>
  <sheetFormatPr defaultRowHeight="12.75"/>
  <cols>
    <col min="1" max="1" width="6.42578125" customWidth="1"/>
    <col min="4" max="4" width="48.7109375" customWidth="1"/>
    <col min="5" max="5" width="17.140625" customWidth="1"/>
    <col min="6" max="6" width="13.7109375" customWidth="1"/>
    <col min="7" max="7" width="14.140625" customWidth="1"/>
    <col min="8" max="8" width="14" customWidth="1"/>
    <col min="9" max="9" width="9.7109375" bestFit="1" customWidth="1"/>
  </cols>
  <sheetData>
    <row r="2" spans="1:13" ht="15">
      <c r="G2" s="283" t="s">
        <v>152</v>
      </c>
    </row>
    <row r="4" spans="1:13">
      <c r="H4" s="52"/>
    </row>
    <row r="5" spans="1:13" ht="13.5" customHeight="1">
      <c r="D5" s="48" t="s">
        <v>50</v>
      </c>
    </row>
    <row r="6" spans="1:13" ht="15.75">
      <c r="D6" s="49" t="s">
        <v>130</v>
      </c>
    </row>
    <row r="7" spans="1:13" ht="13.5" thickBot="1">
      <c r="A7" s="17"/>
      <c r="B7" s="38"/>
      <c r="C7" s="17"/>
      <c r="D7" s="17"/>
      <c r="E7" s="17"/>
      <c r="F7" s="17"/>
    </row>
    <row r="8" spans="1:13" ht="13.5" thickBot="1">
      <c r="A8" s="57"/>
      <c r="B8" s="4"/>
      <c r="C8" s="6"/>
      <c r="D8" s="50"/>
      <c r="E8" s="53"/>
      <c r="F8" s="53"/>
      <c r="G8" s="56" t="s">
        <v>55</v>
      </c>
      <c r="H8" s="181"/>
      <c r="I8" s="184" t="s">
        <v>128</v>
      </c>
    </row>
    <row r="9" spans="1:13" ht="26.25" thickBot="1">
      <c r="A9" s="35" t="s">
        <v>0</v>
      </c>
      <c r="B9" s="39" t="s">
        <v>41</v>
      </c>
      <c r="C9" s="2" t="s">
        <v>6</v>
      </c>
      <c r="D9" s="54" t="s">
        <v>52</v>
      </c>
      <c r="E9" s="55" t="s">
        <v>81</v>
      </c>
      <c r="F9" s="70" t="s">
        <v>82</v>
      </c>
      <c r="G9" s="61" t="s">
        <v>56</v>
      </c>
      <c r="H9" s="182" t="s">
        <v>57</v>
      </c>
      <c r="I9" s="185" t="s">
        <v>129</v>
      </c>
      <c r="M9" t="s">
        <v>151</v>
      </c>
    </row>
    <row r="10" spans="1:13" ht="14.25" customHeight="1" thickBot="1">
      <c r="A10" s="77">
        <v>1</v>
      </c>
      <c r="B10" s="78">
        <v>2</v>
      </c>
      <c r="C10" s="71">
        <v>3</v>
      </c>
      <c r="D10" s="72">
        <v>4</v>
      </c>
      <c r="E10" s="71">
        <v>5</v>
      </c>
      <c r="F10" s="72" t="s">
        <v>54</v>
      </c>
      <c r="G10" s="71" t="s">
        <v>71</v>
      </c>
      <c r="H10" s="183" t="s">
        <v>72</v>
      </c>
      <c r="I10" s="199" t="s">
        <v>127</v>
      </c>
    </row>
    <row r="11" spans="1:13" ht="14.25" customHeight="1" thickBot="1">
      <c r="A11" s="162" t="s">
        <v>83</v>
      </c>
      <c r="B11" s="76"/>
      <c r="C11" s="74"/>
      <c r="D11" s="75" t="s">
        <v>85</v>
      </c>
      <c r="E11" s="150">
        <f>E14+E16+E12</f>
        <v>2685459.31</v>
      </c>
      <c r="F11" s="150">
        <f t="shared" ref="F11:H11" si="0">F14+F16+F12</f>
        <v>899787.33000000007</v>
      </c>
      <c r="G11" s="150">
        <f t="shared" si="0"/>
        <v>381607.05</v>
      </c>
      <c r="H11" s="150">
        <f t="shared" si="0"/>
        <v>518180.28</v>
      </c>
      <c r="I11" s="196">
        <f>F11/E11</f>
        <v>0.33505900709402298</v>
      </c>
    </row>
    <row r="12" spans="1:13" ht="14.25" customHeight="1" thickBot="1">
      <c r="A12" s="201"/>
      <c r="B12" s="209" t="s">
        <v>131</v>
      </c>
      <c r="C12" s="210"/>
      <c r="D12" s="262" t="s">
        <v>138</v>
      </c>
      <c r="E12" s="230">
        <f>E13</f>
        <v>52000</v>
      </c>
      <c r="F12" s="230">
        <f t="shared" ref="F12:H12" si="1">F13</f>
        <v>51796.800000000003</v>
      </c>
      <c r="G12" s="230">
        <f t="shared" si="1"/>
        <v>51796.800000000003</v>
      </c>
      <c r="H12" s="230">
        <f t="shared" si="1"/>
        <v>0</v>
      </c>
      <c r="I12" s="211"/>
    </row>
    <row r="13" spans="1:13" ht="26.25" customHeight="1" thickTop="1">
      <c r="A13" s="201"/>
      <c r="B13" s="202"/>
      <c r="C13" s="226">
        <v>2440</v>
      </c>
      <c r="D13" s="148" t="s">
        <v>118</v>
      </c>
      <c r="E13" s="280">
        <v>52000</v>
      </c>
      <c r="F13" s="280">
        <v>51796.800000000003</v>
      </c>
      <c r="G13" s="280">
        <v>51796.800000000003</v>
      </c>
      <c r="H13" s="208">
        <v>0</v>
      </c>
      <c r="I13" s="203"/>
    </row>
    <row r="14" spans="1:13" ht="18.75" customHeight="1" thickBot="1">
      <c r="A14" s="163"/>
      <c r="B14" s="111" t="s">
        <v>84</v>
      </c>
      <c r="C14" s="204"/>
      <c r="D14" s="205" t="s">
        <v>90</v>
      </c>
      <c r="E14" s="206">
        <f>E15</f>
        <v>150000</v>
      </c>
      <c r="F14" s="206">
        <f>F15</f>
        <v>150000</v>
      </c>
      <c r="G14" s="206">
        <f>G15</f>
        <v>150000</v>
      </c>
      <c r="H14" s="207">
        <f>H15</f>
        <v>0</v>
      </c>
      <c r="I14" s="187">
        <f t="shared" ref="I14:I29" si="2">F14/E14</f>
        <v>1</v>
      </c>
    </row>
    <row r="15" spans="1:13" ht="52.5" customHeight="1" thickTop="1">
      <c r="A15" s="163"/>
      <c r="B15" s="51"/>
      <c r="C15" s="31">
        <v>6260</v>
      </c>
      <c r="D15" s="109" t="s">
        <v>91</v>
      </c>
      <c r="E15" s="149">
        <v>150000</v>
      </c>
      <c r="F15" s="149">
        <v>150000</v>
      </c>
      <c r="G15" s="149">
        <v>150000</v>
      </c>
      <c r="H15" s="169">
        <v>0</v>
      </c>
      <c r="I15" s="188">
        <f t="shared" si="2"/>
        <v>1</v>
      </c>
    </row>
    <row r="16" spans="1:13" ht="14.25" customHeight="1" thickBot="1">
      <c r="A16" s="163"/>
      <c r="B16" s="111" t="s">
        <v>86</v>
      </c>
      <c r="C16" s="30"/>
      <c r="D16" s="112" t="s">
        <v>87</v>
      </c>
      <c r="E16" s="152">
        <f>E19+E17+E18</f>
        <v>2483459.31</v>
      </c>
      <c r="F16" s="152">
        <f t="shared" ref="F16:H16" si="3">F19+F17+F18</f>
        <v>697990.53</v>
      </c>
      <c r="G16" s="152">
        <f t="shared" si="3"/>
        <v>179810.25</v>
      </c>
      <c r="H16" s="152">
        <f t="shared" si="3"/>
        <v>518180.28</v>
      </c>
      <c r="I16" s="187">
        <f t="shared" si="2"/>
        <v>0.28105575444278169</v>
      </c>
    </row>
    <row r="17" spans="1:12" ht="26.25" customHeight="1" thickTop="1">
      <c r="A17" s="163"/>
      <c r="B17" s="212"/>
      <c r="C17" s="217" t="s">
        <v>132</v>
      </c>
      <c r="D17" s="260" t="s">
        <v>135</v>
      </c>
      <c r="E17" s="213">
        <v>0</v>
      </c>
      <c r="F17" s="219">
        <v>25766.400000000001</v>
      </c>
      <c r="G17" s="219">
        <v>25766.400000000001</v>
      </c>
      <c r="H17" s="214">
        <v>0</v>
      </c>
      <c r="I17" s="279">
        <v>0</v>
      </c>
    </row>
    <row r="18" spans="1:12" ht="27.75" customHeight="1">
      <c r="A18" s="163"/>
      <c r="B18" s="212"/>
      <c r="C18" s="218" t="s">
        <v>133</v>
      </c>
      <c r="D18" s="259" t="s">
        <v>134</v>
      </c>
      <c r="E18" s="220">
        <v>2300000</v>
      </c>
      <c r="F18" s="221">
        <v>518180.28</v>
      </c>
      <c r="G18" s="215">
        <v>0</v>
      </c>
      <c r="H18" s="222">
        <v>518180.28</v>
      </c>
      <c r="I18" s="190">
        <f t="shared" si="2"/>
        <v>0.22529577391304348</v>
      </c>
      <c r="L18" t="s">
        <v>150</v>
      </c>
    </row>
    <row r="19" spans="1:12" ht="50.25" customHeight="1">
      <c r="A19" s="164"/>
      <c r="B19" s="73"/>
      <c r="C19" s="31">
        <v>2010</v>
      </c>
      <c r="D19" s="110" t="s">
        <v>58</v>
      </c>
      <c r="E19" s="149">
        <v>183459.31</v>
      </c>
      <c r="F19" s="149">
        <v>154043.85</v>
      </c>
      <c r="G19" s="149">
        <v>154043.85</v>
      </c>
      <c r="H19" s="169">
        <v>0</v>
      </c>
      <c r="I19" s="190">
        <f t="shared" si="2"/>
        <v>0.83966221174602695</v>
      </c>
    </row>
    <row r="20" spans="1:12" ht="18" customHeight="1" thickBot="1">
      <c r="A20" s="267">
        <v>100</v>
      </c>
      <c r="B20" s="268"/>
      <c r="C20" s="269"/>
      <c r="D20" s="270" t="s">
        <v>147</v>
      </c>
      <c r="E20" s="271">
        <f>E21</f>
        <v>0</v>
      </c>
      <c r="F20" s="271">
        <f t="shared" ref="F20:G20" si="4">F21</f>
        <v>678</v>
      </c>
      <c r="G20" s="271">
        <f t="shared" si="4"/>
        <v>678</v>
      </c>
      <c r="H20" s="272">
        <v>0</v>
      </c>
      <c r="I20" s="257"/>
    </row>
    <row r="21" spans="1:12" ht="16.5" customHeight="1" thickBot="1">
      <c r="A21" s="163"/>
      <c r="B21" s="273">
        <v>10006</v>
      </c>
      <c r="C21" s="113"/>
      <c r="D21" s="274" t="s">
        <v>148</v>
      </c>
      <c r="E21" s="275">
        <f>E22</f>
        <v>0</v>
      </c>
      <c r="F21" s="275">
        <f t="shared" ref="F21:H21" si="5">F22</f>
        <v>678</v>
      </c>
      <c r="G21" s="275">
        <f t="shared" si="5"/>
        <v>678</v>
      </c>
      <c r="H21" s="276">
        <f t="shared" si="5"/>
        <v>0</v>
      </c>
      <c r="I21" s="277">
        <v>0</v>
      </c>
    </row>
    <row r="22" spans="1:12" ht="17.25" customHeight="1" thickTop="1">
      <c r="A22" s="163"/>
      <c r="B22" s="266"/>
      <c r="C22" s="266" t="s">
        <v>146</v>
      </c>
      <c r="D22" s="263" t="s">
        <v>149</v>
      </c>
      <c r="E22" s="264">
        <v>0</v>
      </c>
      <c r="F22" s="264">
        <v>678</v>
      </c>
      <c r="G22" s="264">
        <v>678</v>
      </c>
      <c r="H22" s="265">
        <v>0</v>
      </c>
      <c r="I22" s="278"/>
    </row>
    <row r="23" spans="1:12" ht="14.25" customHeight="1" thickBot="1">
      <c r="A23" s="165">
        <v>600</v>
      </c>
      <c r="B23" s="55"/>
      <c r="C23" s="11"/>
      <c r="D23" s="75" t="s">
        <v>88</v>
      </c>
      <c r="E23" s="150">
        <f>E26+E30+E24</f>
        <v>480240.36</v>
      </c>
      <c r="F23" s="150">
        <f t="shared" ref="F23:G23" si="6">F26+F30+F24</f>
        <v>102473.36</v>
      </c>
      <c r="G23" s="150">
        <f t="shared" si="6"/>
        <v>102473.36</v>
      </c>
      <c r="H23" s="170">
        <f>H26+H30</f>
        <v>0</v>
      </c>
      <c r="I23" s="189">
        <f t="shared" si="2"/>
        <v>0.21337931697369208</v>
      </c>
    </row>
    <row r="24" spans="1:12" ht="15.75" customHeight="1" thickBot="1">
      <c r="A24" s="223"/>
      <c r="B24" s="229">
        <v>60003</v>
      </c>
      <c r="C24" s="229"/>
      <c r="D24" s="261" t="s">
        <v>136</v>
      </c>
      <c r="E24" s="230">
        <f>E25</f>
        <v>0</v>
      </c>
      <c r="F24" s="230">
        <f t="shared" ref="F24:H24" si="7">F25</f>
        <v>733</v>
      </c>
      <c r="G24" s="230">
        <f t="shared" si="7"/>
        <v>733</v>
      </c>
      <c r="H24" s="230">
        <f t="shared" si="7"/>
        <v>0</v>
      </c>
      <c r="I24" s="231">
        <v>0</v>
      </c>
    </row>
    <row r="25" spans="1:12" ht="38.25" customHeight="1" thickTop="1">
      <c r="A25" s="223"/>
      <c r="B25" s="224"/>
      <c r="C25" s="67" t="s">
        <v>9</v>
      </c>
      <c r="D25" s="110" t="s">
        <v>64</v>
      </c>
      <c r="E25" s="227">
        <v>0</v>
      </c>
      <c r="F25" s="227">
        <v>733</v>
      </c>
      <c r="G25" s="227">
        <v>733</v>
      </c>
      <c r="H25" s="228"/>
      <c r="I25" s="225"/>
    </row>
    <row r="26" spans="1:12" ht="14.25" customHeight="1" thickBot="1">
      <c r="A26" s="163"/>
      <c r="B26" s="114">
        <v>60016</v>
      </c>
      <c r="C26" s="114"/>
      <c r="D26" s="205" t="s">
        <v>89</v>
      </c>
      <c r="E26" s="206">
        <f>E29+E27+E28</f>
        <v>480240.36</v>
      </c>
      <c r="F26" s="206">
        <f t="shared" ref="F26:G26" si="8">F29+F27+F28</f>
        <v>100540.36</v>
      </c>
      <c r="G26" s="206">
        <f t="shared" si="8"/>
        <v>100540.36</v>
      </c>
      <c r="H26" s="207">
        <f>H29</f>
        <v>0</v>
      </c>
      <c r="I26" s="187">
        <f t="shared" si="2"/>
        <v>0.20935424919304993</v>
      </c>
    </row>
    <row r="27" spans="1:12" ht="40.5" customHeight="1" thickTop="1" thickBot="1">
      <c r="A27" s="163"/>
      <c r="B27" s="51"/>
      <c r="C27" s="67" t="s">
        <v>9</v>
      </c>
      <c r="D27" s="110" t="s">
        <v>64</v>
      </c>
      <c r="E27" s="232">
        <v>0</v>
      </c>
      <c r="F27" s="232">
        <v>300</v>
      </c>
      <c r="G27" s="232">
        <v>300</v>
      </c>
      <c r="H27" s="214"/>
      <c r="I27" s="187">
        <v>0</v>
      </c>
    </row>
    <row r="28" spans="1:12" ht="14.25" customHeight="1" thickTop="1" thickBot="1">
      <c r="A28" s="163"/>
      <c r="B28" s="51"/>
      <c r="C28" s="218" t="s">
        <v>92</v>
      </c>
      <c r="D28" s="64" t="s">
        <v>93</v>
      </c>
      <c r="E28" s="233">
        <v>380000</v>
      </c>
      <c r="F28" s="233">
        <v>0</v>
      </c>
      <c r="G28" s="233">
        <v>0</v>
      </c>
      <c r="H28" s="216"/>
      <c r="I28" s="187">
        <f t="shared" si="2"/>
        <v>0</v>
      </c>
    </row>
    <row r="29" spans="1:12" ht="51" customHeight="1" thickTop="1">
      <c r="A29" s="163"/>
      <c r="B29" s="51"/>
      <c r="C29" s="31">
        <v>6260</v>
      </c>
      <c r="D29" s="109" t="s">
        <v>91</v>
      </c>
      <c r="E29" s="151">
        <v>100240.36</v>
      </c>
      <c r="F29" s="151">
        <v>100240.36</v>
      </c>
      <c r="G29" s="151">
        <v>100240.36</v>
      </c>
      <c r="H29" s="169">
        <v>0</v>
      </c>
      <c r="I29" s="194">
        <f t="shared" si="2"/>
        <v>1</v>
      </c>
    </row>
    <row r="30" spans="1:12" ht="14.25" customHeight="1" thickBot="1">
      <c r="A30" s="166"/>
      <c r="B30" s="114">
        <v>60095</v>
      </c>
      <c r="C30" s="30"/>
      <c r="D30" s="112" t="s">
        <v>87</v>
      </c>
      <c r="E30" s="152">
        <f>E31</f>
        <v>0</v>
      </c>
      <c r="F30" s="152">
        <f>F31</f>
        <v>1200</v>
      </c>
      <c r="G30" s="152">
        <f>G31</f>
        <v>1200</v>
      </c>
      <c r="H30" s="171">
        <f>H31</f>
        <v>0</v>
      </c>
      <c r="I30" s="197"/>
    </row>
    <row r="31" spans="1:12" ht="40.5" customHeight="1" thickTop="1">
      <c r="A31" s="167"/>
      <c r="B31" s="73"/>
      <c r="C31" s="14" t="s">
        <v>9</v>
      </c>
      <c r="D31" s="110" t="s">
        <v>64</v>
      </c>
      <c r="E31" s="149">
        <v>0</v>
      </c>
      <c r="F31" s="149">
        <v>1200</v>
      </c>
      <c r="G31" s="149">
        <v>1200</v>
      </c>
      <c r="H31" s="172">
        <v>0</v>
      </c>
      <c r="I31" s="198"/>
    </row>
    <row r="32" spans="1:12" ht="13.5" thickBot="1">
      <c r="A32" s="22">
        <v>700</v>
      </c>
      <c r="B32" s="13"/>
      <c r="C32" s="13"/>
      <c r="D32" s="39" t="s">
        <v>5</v>
      </c>
      <c r="E32" s="79">
        <f>E33+E39</f>
        <v>242000</v>
      </c>
      <c r="F32" s="79">
        <f>F33+F39</f>
        <v>325825.71999999997</v>
      </c>
      <c r="G32" s="79">
        <f>G33+G39</f>
        <v>300107.93</v>
      </c>
      <c r="H32" s="79">
        <f>H33+H39</f>
        <v>25717.79</v>
      </c>
      <c r="I32" s="189">
        <f t="shared" ref="I32:I104" si="9">F32/E32</f>
        <v>1.3463872727272725</v>
      </c>
    </row>
    <row r="33" spans="1:9" ht="13.5" thickBot="1">
      <c r="A33" s="47"/>
      <c r="B33" s="116">
        <v>70005</v>
      </c>
      <c r="C33" s="116"/>
      <c r="D33" s="106" t="s">
        <v>42</v>
      </c>
      <c r="E33" s="105">
        <f>SUM(E34:E37)</f>
        <v>242000</v>
      </c>
      <c r="F33" s="105">
        <f>SUM(F34:F38)</f>
        <v>312675.09999999998</v>
      </c>
      <c r="G33" s="117">
        <f>SUM(G34:G38)</f>
        <v>286957.31</v>
      </c>
      <c r="H33" s="155">
        <f>SUM(H34:H37)</f>
        <v>25717.79</v>
      </c>
      <c r="I33" s="187">
        <f t="shared" si="9"/>
        <v>1.2920458677685949</v>
      </c>
    </row>
    <row r="34" spans="1:9" ht="26.25" thickTop="1">
      <c r="A34" s="15"/>
      <c r="B34" s="16"/>
      <c r="C34" s="8" t="s">
        <v>7</v>
      </c>
      <c r="D34" s="115" t="s">
        <v>79</v>
      </c>
      <c r="E34" s="80">
        <v>32000</v>
      </c>
      <c r="F34" s="80">
        <v>49308.36</v>
      </c>
      <c r="G34" s="80">
        <v>49308.36</v>
      </c>
      <c r="H34" s="173">
        <v>0</v>
      </c>
      <c r="I34" s="191">
        <f t="shared" si="9"/>
        <v>1.54088625</v>
      </c>
    </row>
    <row r="35" spans="1:9" ht="51">
      <c r="A35" s="15"/>
      <c r="B35" s="16"/>
      <c r="C35" s="3" t="s">
        <v>8</v>
      </c>
      <c r="D35" s="62" t="s">
        <v>77</v>
      </c>
      <c r="E35" s="80">
        <v>180000</v>
      </c>
      <c r="F35" s="80">
        <v>211175.89</v>
      </c>
      <c r="G35" s="80">
        <v>211175.89</v>
      </c>
      <c r="H35" s="82">
        <v>0</v>
      </c>
      <c r="I35" s="192">
        <f t="shared" si="9"/>
        <v>1.173199388888889</v>
      </c>
    </row>
    <row r="36" spans="1:9" ht="25.5">
      <c r="A36" s="15"/>
      <c r="B36" s="16"/>
      <c r="C36" s="20" t="s">
        <v>133</v>
      </c>
      <c r="D36" s="259" t="s">
        <v>134</v>
      </c>
      <c r="E36" s="80">
        <v>25000</v>
      </c>
      <c r="F36" s="80">
        <v>25717.79</v>
      </c>
      <c r="G36" s="234">
        <v>0</v>
      </c>
      <c r="H36" s="80">
        <v>25717.79</v>
      </c>
      <c r="I36" s="192">
        <f t="shared" si="9"/>
        <v>1.0287116000000001</v>
      </c>
    </row>
    <row r="37" spans="1:9" ht="16.5" customHeight="1">
      <c r="A37" s="168"/>
      <c r="B37" s="93"/>
      <c r="C37" s="92" t="s">
        <v>19</v>
      </c>
      <c r="D37" s="62" t="s">
        <v>63</v>
      </c>
      <c r="E37" s="80">
        <v>5000</v>
      </c>
      <c r="F37" s="80">
        <v>26076.639999999999</v>
      </c>
      <c r="G37" s="80">
        <v>26076.639999999999</v>
      </c>
      <c r="H37" s="173">
        <v>0</v>
      </c>
      <c r="I37" s="192">
        <f t="shared" si="9"/>
        <v>5.2153279999999995</v>
      </c>
    </row>
    <row r="38" spans="1:9">
      <c r="A38" s="15"/>
      <c r="B38" s="16"/>
      <c r="C38" s="67" t="s">
        <v>92</v>
      </c>
      <c r="D38" s="64" t="s">
        <v>93</v>
      </c>
      <c r="E38" s="80">
        <v>0</v>
      </c>
      <c r="F38" s="80">
        <v>396.42</v>
      </c>
      <c r="G38" s="80">
        <v>396.42</v>
      </c>
      <c r="H38" s="173">
        <v>0</v>
      </c>
      <c r="I38" s="192"/>
    </row>
    <row r="39" spans="1:9" ht="13.5" thickBot="1">
      <c r="A39" s="15"/>
      <c r="B39" s="118" t="s">
        <v>96</v>
      </c>
      <c r="C39" s="118"/>
      <c r="D39" s="119" t="s">
        <v>87</v>
      </c>
      <c r="E39" s="108">
        <f>E40</f>
        <v>0</v>
      </c>
      <c r="F39" s="108">
        <f>F40</f>
        <v>13150.62</v>
      </c>
      <c r="G39" s="108">
        <f>G40</f>
        <v>13150.62</v>
      </c>
      <c r="H39" s="153">
        <v>0</v>
      </c>
      <c r="I39" s="187"/>
    </row>
    <row r="40" spans="1:9" ht="13.5" thickTop="1">
      <c r="A40" s="15"/>
      <c r="B40" s="16"/>
      <c r="C40" s="8" t="s">
        <v>94</v>
      </c>
      <c r="D40" s="64" t="s">
        <v>95</v>
      </c>
      <c r="E40" s="80">
        <v>0</v>
      </c>
      <c r="F40" s="80">
        <v>13150.62</v>
      </c>
      <c r="G40" s="80">
        <v>13150.62</v>
      </c>
      <c r="H40" s="173">
        <v>0</v>
      </c>
      <c r="I40" s="188"/>
    </row>
    <row r="41" spans="1:9" ht="13.5" thickBot="1">
      <c r="A41" s="22">
        <v>710</v>
      </c>
      <c r="B41" s="2"/>
      <c r="C41" s="2"/>
      <c r="D41" s="36" t="s">
        <v>47</v>
      </c>
      <c r="E41" s="84">
        <f>E44+E42</f>
        <v>101000</v>
      </c>
      <c r="F41" s="84">
        <f t="shared" ref="F41:H41" si="10">F44+F42</f>
        <v>105898</v>
      </c>
      <c r="G41" s="84">
        <f t="shared" si="10"/>
        <v>105898</v>
      </c>
      <c r="H41" s="84">
        <f t="shared" si="10"/>
        <v>0</v>
      </c>
      <c r="I41" s="189">
        <f t="shared" si="9"/>
        <v>1.0484950495049505</v>
      </c>
    </row>
    <row r="42" spans="1:9" ht="13.5" thickBot="1">
      <c r="A42" s="47"/>
      <c r="B42" s="236">
        <v>71004</v>
      </c>
      <c r="C42" s="237"/>
      <c r="D42" s="121" t="s">
        <v>137</v>
      </c>
      <c r="E42" s="241">
        <f>E43</f>
        <v>100000</v>
      </c>
      <c r="F42" s="241">
        <f t="shared" ref="F42:H42" si="11">F43</f>
        <v>98348</v>
      </c>
      <c r="G42" s="241">
        <f t="shared" si="11"/>
        <v>98348</v>
      </c>
      <c r="H42" s="241">
        <f t="shared" si="11"/>
        <v>0</v>
      </c>
      <c r="I42" s="187">
        <f t="shared" si="9"/>
        <v>0.98348000000000002</v>
      </c>
    </row>
    <row r="43" spans="1:9" ht="39.75" thickTop="1" thickBot="1">
      <c r="A43" s="47"/>
      <c r="B43" s="13"/>
      <c r="C43" s="67" t="s">
        <v>9</v>
      </c>
      <c r="D43" s="110" t="s">
        <v>64</v>
      </c>
      <c r="E43" s="238">
        <v>100000</v>
      </c>
      <c r="F43" s="238">
        <v>98348</v>
      </c>
      <c r="G43" s="239">
        <v>98348</v>
      </c>
      <c r="H43" s="240">
        <v>0</v>
      </c>
      <c r="I43" s="187">
        <f t="shared" si="9"/>
        <v>0.98348000000000002</v>
      </c>
    </row>
    <row r="44" spans="1:9" ht="14.25" thickTop="1" thickBot="1">
      <c r="A44" s="47"/>
      <c r="B44" s="27">
        <v>71035</v>
      </c>
      <c r="C44" s="27"/>
      <c r="D44" s="235" t="s">
        <v>43</v>
      </c>
      <c r="E44" s="108">
        <f>SUM(E45:E46)</f>
        <v>1000</v>
      </c>
      <c r="F44" s="108">
        <f>SUM(F45:F46)</f>
        <v>7550</v>
      </c>
      <c r="G44" s="108">
        <f>SUM(G45:G46)</f>
        <v>7550</v>
      </c>
      <c r="H44" s="153">
        <v>0</v>
      </c>
      <c r="I44" s="187">
        <f t="shared" si="9"/>
        <v>7.55</v>
      </c>
    </row>
    <row r="45" spans="1:9" ht="13.5" thickTop="1">
      <c r="A45" s="47"/>
      <c r="B45" s="1"/>
      <c r="C45" s="8" t="s">
        <v>24</v>
      </c>
      <c r="D45" s="45" t="s">
        <v>39</v>
      </c>
      <c r="E45" s="80">
        <v>1000</v>
      </c>
      <c r="F45" s="80">
        <v>4550</v>
      </c>
      <c r="G45" s="80">
        <v>4550</v>
      </c>
      <c r="H45" s="173">
        <v>0</v>
      </c>
      <c r="I45" s="191">
        <f t="shared" si="9"/>
        <v>4.55</v>
      </c>
    </row>
    <row r="46" spans="1:9">
      <c r="A46" s="18"/>
      <c r="B46" s="9"/>
      <c r="C46" s="3" t="s">
        <v>92</v>
      </c>
      <c r="D46" s="46" t="s">
        <v>93</v>
      </c>
      <c r="E46" s="80">
        <v>0</v>
      </c>
      <c r="F46" s="80">
        <v>3000</v>
      </c>
      <c r="G46" s="80">
        <v>3000</v>
      </c>
      <c r="H46" s="173">
        <v>0</v>
      </c>
      <c r="I46" s="192"/>
    </row>
    <row r="47" spans="1:9" ht="13.5" thickBot="1">
      <c r="A47" s="22">
        <v>750</v>
      </c>
      <c r="B47" s="2"/>
      <c r="C47" s="21"/>
      <c r="D47" s="36" t="s">
        <v>3</v>
      </c>
      <c r="E47" s="84">
        <f>E48+E55+E51+E53</f>
        <v>383000</v>
      </c>
      <c r="F47" s="84">
        <f t="shared" ref="F47:H47" si="12">F48+F55+F51+F53</f>
        <v>456172.76</v>
      </c>
      <c r="G47" s="84">
        <f t="shared" si="12"/>
        <v>456172.76</v>
      </c>
      <c r="H47" s="84">
        <f t="shared" si="12"/>
        <v>0</v>
      </c>
      <c r="I47" s="189">
        <f t="shared" si="9"/>
        <v>1.1910515926892951</v>
      </c>
    </row>
    <row r="48" spans="1:9" ht="13.5" thickBot="1">
      <c r="A48" s="15"/>
      <c r="B48" s="103">
        <v>75011</v>
      </c>
      <c r="C48" s="120"/>
      <c r="D48" s="121" t="s">
        <v>78</v>
      </c>
      <c r="E48" s="105">
        <f>SUM(E49:E50)</f>
        <v>83000</v>
      </c>
      <c r="F48" s="105">
        <f>SUM(F49:F50)</f>
        <v>83433.05</v>
      </c>
      <c r="G48" s="105">
        <f>SUM(G49:G50)</f>
        <v>83433.05</v>
      </c>
      <c r="H48" s="155">
        <v>0</v>
      </c>
      <c r="I48" s="187">
        <f t="shared" si="9"/>
        <v>1.0052174698795182</v>
      </c>
    </row>
    <row r="49" spans="1:9" ht="51.75" thickTop="1">
      <c r="A49" s="15"/>
      <c r="B49" s="16"/>
      <c r="C49" s="9">
        <v>2010</v>
      </c>
      <c r="D49" s="64" t="s">
        <v>58</v>
      </c>
      <c r="E49" s="80">
        <v>82000</v>
      </c>
      <c r="F49" s="147">
        <v>82000</v>
      </c>
      <c r="G49" s="80">
        <v>82000</v>
      </c>
      <c r="H49" s="173">
        <v>0</v>
      </c>
      <c r="I49" s="188">
        <f t="shared" si="9"/>
        <v>1</v>
      </c>
    </row>
    <row r="50" spans="1:9" ht="38.25">
      <c r="A50" s="15"/>
      <c r="B50" s="16"/>
      <c r="C50" s="9">
        <v>2360</v>
      </c>
      <c r="D50" s="64" t="s">
        <v>107</v>
      </c>
      <c r="E50" s="80">
        <v>1000</v>
      </c>
      <c r="F50" s="175">
        <v>1433.05</v>
      </c>
      <c r="G50" s="82">
        <v>1433.05</v>
      </c>
      <c r="H50" s="175">
        <v>0</v>
      </c>
      <c r="I50" s="190">
        <f t="shared" si="9"/>
        <v>1.4330499999999999</v>
      </c>
    </row>
    <row r="51" spans="1:9" ht="13.5" thickBot="1">
      <c r="A51" s="15"/>
      <c r="B51" s="28">
        <v>75023</v>
      </c>
      <c r="C51" s="28"/>
      <c r="D51" s="119" t="s">
        <v>97</v>
      </c>
      <c r="E51" s="108">
        <f>E52</f>
        <v>0</v>
      </c>
      <c r="F51" s="153">
        <f>F52</f>
        <v>3078.78</v>
      </c>
      <c r="G51" s="108">
        <f>G52</f>
        <v>3078.78</v>
      </c>
      <c r="H51" s="153">
        <v>0</v>
      </c>
      <c r="I51" s="187"/>
    </row>
    <row r="52" spans="1:9" ht="13.5" thickTop="1">
      <c r="A52" s="15"/>
      <c r="B52" s="16"/>
      <c r="C52" s="8" t="s">
        <v>92</v>
      </c>
      <c r="D52" s="45" t="s">
        <v>93</v>
      </c>
      <c r="E52" s="80">
        <v>0</v>
      </c>
      <c r="F52" s="173">
        <v>3078.78</v>
      </c>
      <c r="G52" s="80">
        <v>3078.78</v>
      </c>
      <c r="H52" s="147">
        <v>0</v>
      </c>
      <c r="I52" s="188"/>
    </row>
    <row r="53" spans="1:9" ht="13.5" thickBot="1">
      <c r="A53" s="15"/>
      <c r="B53" s="28">
        <v>75075</v>
      </c>
      <c r="C53" s="118"/>
      <c r="D53" s="122" t="s">
        <v>139</v>
      </c>
      <c r="E53" s="108">
        <f>E54</f>
        <v>0</v>
      </c>
      <c r="F53" s="108">
        <f t="shared" ref="F53:H53" si="13">F54</f>
        <v>1230</v>
      </c>
      <c r="G53" s="108">
        <f t="shared" si="13"/>
        <v>1230</v>
      </c>
      <c r="H53" s="108">
        <f t="shared" si="13"/>
        <v>0</v>
      </c>
      <c r="I53" s="187"/>
    </row>
    <row r="54" spans="1:9" ht="13.5" thickTop="1">
      <c r="A54" s="15"/>
      <c r="B54" s="16"/>
      <c r="C54" s="242" t="s">
        <v>24</v>
      </c>
      <c r="D54" s="45" t="s">
        <v>39</v>
      </c>
      <c r="E54" s="147">
        <v>0</v>
      </c>
      <c r="F54" s="243">
        <v>1230</v>
      </c>
      <c r="G54" s="147">
        <v>1230</v>
      </c>
      <c r="H54" s="159">
        <v>0</v>
      </c>
      <c r="I54" s="188"/>
    </row>
    <row r="55" spans="1:9" ht="13.5" thickBot="1">
      <c r="A55" s="15"/>
      <c r="B55" s="28">
        <v>75095</v>
      </c>
      <c r="C55" s="28"/>
      <c r="D55" s="122" t="s">
        <v>48</v>
      </c>
      <c r="E55" s="108">
        <f>E56</f>
        <v>300000</v>
      </c>
      <c r="F55" s="153">
        <f>F56</f>
        <v>368430.93</v>
      </c>
      <c r="G55" s="125">
        <f>G56</f>
        <v>368430.93</v>
      </c>
      <c r="H55" s="153">
        <v>0</v>
      </c>
      <c r="I55" s="187">
        <f t="shared" si="9"/>
        <v>1.2281031</v>
      </c>
    </row>
    <row r="56" spans="1:9" ht="13.5" thickTop="1">
      <c r="A56" s="18"/>
      <c r="B56" s="9"/>
      <c r="C56" s="8" t="s">
        <v>37</v>
      </c>
      <c r="D56" s="45" t="s">
        <v>26</v>
      </c>
      <c r="E56" s="80">
        <v>300000</v>
      </c>
      <c r="F56" s="81">
        <v>368430.93</v>
      </c>
      <c r="G56" s="80">
        <v>368430.93</v>
      </c>
      <c r="H56" s="173">
        <v>0</v>
      </c>
      <c r="I56" s="188">
        <f t="shared" si="9"/>
        <v>1.2281031</v>
      </c>
    </row>
    <row r="57" spans="1:9" ht="39" thickBot="1">
      <c r="A57" s="19">
        <v>751</v>
      </c>
      <c r="B57" s="10"/>
      <c r="C57" s="10"/>
      <c r="D57" s="65" t="s">
        <v>59</v>
      </c>
      <c r="E57" s="85">
        <f t="shared" ref="E57:G58" si="14">E58</f>
        <v>1296</v>
      </c>
      <c r="F57" s="154">
        <f t="shared" si="14"/>
        <v>1296</v>
      </c>
      <c r="G57" s="84">
        <f t="shared" si="14"/>
        <v>1296</v>
      </c>
      <c r="H57" s="154">
        <v>0</v>
      </c>
      <c r="I57" s="189">
        <f t="shared" si="9"/>
        <v>1</v>
      </c>
    </row>
    <row r="58" spans="1:9" ht="26.25" thickBot="1">
      <c r="A58" s="15"/>
      <c r="B58" s="103">
        <v>75101</v>
      </c>
      <c r="C58" s="103"/>
      <c r="D58" s="104" t="s">
        <v>60</v>
      </c>
      <c r="E58" s="105">
        <f t="shared" si="14"/>
        <v>1296</v>
      </c>
      <c r="F58" s="155">
        <f t="shared" si="14"/>
        <v>1296</v>
      </c>
      <c r="G58" s="105">
        <f t="shared" si="14"/>
        <v>1296</v>
      </c>
      <c r="H58" s="155">
        <v>0</v>
      </c>
      <c r="I58" s="187">
        <f t="shared" si="9"/>
        <v>1</v>
      </c>
    </row>
    <row r="59" spans="1:9" ht="51.75" thickTop="1">
      <c r="A59" s="18"/>
      <c r="B59" s="9"/>
      <c r="C59" s="9">
        <v>2010</v>
      </c>
      <c r="D59" s="64" t="s">
        <v>58</v>
      </c>
      <c r="E59" s="80">
        <v>1296</v>
      </c>
      <c r="F59" s="80">
        <v>1296</v>
      </c>
      <c r="G59" s="80">
        <v>1296</v>
      </c>
      <c r="H59" s="173">
        <v>0</v>
      </c>
      <c r="I59" s="188">
        <f t="shared" si="9"/>
        <v>1</v>
      </c>
    </row>
    <row r="60" spans="1:9" ht="26.25" thickBot="1">
      <c r="A60" s="253">
        <v>754</v>
      </c>
      <c r="B60" s="254"/>
      <c r="C60" s="254"/>
      <c r="D60" s="255" t="s">
        <v>140</v>
      </c>
      <c r="E60" s="256">
        <f>E61</f>
        <v>0</v>
      </c>
      <c r="F60" s="256">
        <f t="shared" ref="F60:H60" si="15">F61</f>
        <v>900</v>
      </c>
      <c r="G60" s="256">
        <f t="shared" si="15"/>
        <v>900</v>
      </c>
      <c r="H60" s="256">
        <f t="shared" si="15"/>
        <v>0</v>
      </c>
      <c r="I60" s="257"/>
    </row>
    <row r="61" spans="1:9" ht="13.5" thickBot="1">
      <c r="A61" s="15"/>
      <c r="B61" s="103">
        <v>75412</v>
      </c>
      <c r="C61" s="103"/>
      <c r="D61" s="244" t="s">
        <v>141</v>
      </c>
      <c r="E61" s="105">
        <f>E62</f>
        <v>0</v>
      </c>
      <c r="F61" s="105">
        <f t="shared" ref="F61:H61" si="16">F62</f>
        <v>900</v>
      </c>
      <c r="G61" s="105">
        <f t="shared" si="16"/>
        <v>900</v>
      </c>
      <c r="H61" s="105">
        <f t="shared" si="16"/>
        <v>0</v>
      </c>
      <c r="I61" s="186"/>
    </row>
    <row r="62" spans="1:9" ht="13.5" thickTop="1">
      <c r="A62" s="15"/>
      <c r="B62" s="16"/>
      <c r="C62" s="242" t="s">
        <v>92</v>
      </c>
      <c r="D62" s="45" t="s">
        <v>93</v>
      </c>
      <c r="E62" s="147">
        <v>0</v>
      </c>
      <c r="F62" s="159">
        <v>900</v>
      </c>
      <c r="G62" s="147">
        <v>900</v>
      </c>
      <c r="H62" s="159">
        <v>0</v>
      </c>
      <c r="I62" s="188"/>
    </row>
    <row r="63" spans="1:9" ht="39" thickBot="1">
      <c r="A63" s="35">
        <v>756</v>
      </c>
      <c r="B63" s="13"/>
      <c r="C63" s="13"/>
      <c r="D63" s="60" t="s">
        <v>61</v>
      </c>
      <c r="E63" s="79">
        <f>E64+E67+E74++E86+E91+E93</f>
        <v>15468940</v>
      </c>
      <c r="F63" s="156">
        <f>F64+F67+F74++F86+F91+F93</f>
        <v>16102372.689999999</v>
      </c>
      <c r="G63" s="281">
        <f>G64+G67+G74++G86+G91+G93</f>
        <v>16102372.689999999</v>
      </c>
      <c r="H63" s="156">
        <f>H64+H67+H74++H86+H91+H93</f>
        <v>0</v>
      </c>
      <c r="I63" s="189">
        <f t="shared" si="9"/>
        <v>1.0409486810343824</v>
      </c>
    </row>
    <row r="64" spans="1:9" ht="15.75" customHeight="1" thickBot="1">
      <c r="A64" s="15"/>
      <c r="B64" s="103">
        <v>75601</v>
      </c>
      <c r="C64" s="103"/>
      <c r="D64" s="106" t="s">
        <v>53</v>
      </c>
      <c r="E64" s="105">
        <f>SUM(E65:E66)</f>
        <v>24000</v>
      </c>
      <c r="F64" s="155">
        <f>SUM(F65:F66)</f>
        <v>43877.66</v>
      </c>
      <c r="G64" s="105">
        <f>SUM(G65:G66)</f>
        <v>43877.66</v>
      </c>
      <c r="H64" s="155">
        <v>0</v>
      </c>
      <c r="I64" s="187">
        <f t="shared" si="9"/>
        <v>1.8282358333333335</v>
      </c>
    </row>
    <row r="65" spans="1:9" ht="25.5" customHeight="1" thickTop="1">
      <c r="A65" s="15"/>
      <c r="B65" s="16"/>
      <c r="C65" s="8" t="s">
        <v>14</v>
      </c>
      <c r="D65" s="64" t="s">
        <v>62</v>
      </c>
      <c r="E65" s="80">
        <v>24000</v>
      </c>
      <c r="F65" s="81">
        <v>43402.36</v>
      </c>
      <c r="G65" s="147">
        <v>43402.36</v>
      </c>
      <c r="H65" s="173">
        <v>0</v>
      </c>
      <c r="I65" s="191">
        <f t="shared" si="9"/>
        <v>1.8084316666666667</v>
      </c>
    </row>
    <row r="66" spans="1:9" ht="17.25" customHeight="1">
      <c r="A66" s="15"/>
      <c r="B66" s="16"/>
      <c r="C66" s="3" t="s">
        <v>19</v>
      </c>
      <c r="D66" s="63" t="s">
        <v>63</v>
      </c>
      <c r="E66" s="82">
        <v>0</v>
      </c>
      <c r="F66" s="83">
        <v>475.3</v>
      </c>
      <c r="G66" s="82">
        <v>475.3</v>
      </c>
      <c r="H66" s="175">
        <v>0</v>
      </c>
      <c r="I66" s="192"/>
    </row>
    <row r="67" spans="1:9" ht="39" thickBot="1">
      <c r="A67" s="15"/>
      <c r="B67" s="28">
        <v>75615</v>
      </c>
      <c r="C67" s="28"/>
      <c r="D67" s="107" t="s">
        <v>80</v>
      </c>
      <c r="E67" s="108">
        <f>SUM(E68:E73)</f>
        <v>4508500</v>
      </c>
      <c r="F67" s="153">
        <f>SUM(F68:F73)</f>
        <v>4303616.1900000004</v>
      </c>
      <c r="G67" s="108">
        <f>SUM(G68:G73)</f>
        <v>4303616.1900000004</v>
      </c>
      <c r="H67" s="153">
        <f>SUM(H68:H73)</f>
        <v>0</v>
      </c>
      <c r="I67" s="187">
        <f t="shared" si="9"/>
        <v>0.954556102916713</v>
      </c>
    </row>
    <row r="68" spans="1:9" ht="13.5" thickTop="1">
      <c r="A68" s="15"/>
      <c r="B68" s="16"/>
      <c r="C68" s="8" t="s">
        <v>10</v>
      </c>
      <c r="D68" s="45" t="s">
        <v>29</v>
      </c>
      <c r="E68" s="80">
        <v>3900000</v>
      </c>
      <c r="F68" s="81">
        <v>3735717.15</v>
      </c>
      <c r="G68" s="80">
        <v>3735717.15</v>
      </c>
      <c r="H68" s="173">
        <v>0</v>
      </c>
      <c r="I68" s="191">
        <f t="shared" si="9"/>
        <v>0.95787619230769228</v>
      </c>
    </row>
    <row r="69" spans="1:9">
      <c r="A69" s="15"/>
      <c r="B69" s="16"/>
      <c r="C69" s="3" t="s">
        <v>11</v>
      </c>
      <c r="D69" s="46" t="s">
        <v>30</v>
      </c>
      <c r="E69" s="82">
        <v>330000</v>
      </c>
      <c r="F69" s="83">
        <v>305981.7</v>
      </c>
      <c r="G69" s="82">
        <v>305981.7</v>
      </c>
      <c r="H69" s="173">
        <v>0</v>
      </c>
      <c r="I69" s="192">
        <f t="shared" si="9"/>
        <v>0.92721727272727272</v>
      </c>
    </row>
    <row r="70" spans="1:9">
      <c r="A70" s="15"/>
      <c r="B70" s="16"/>
      <c r="C70" s="3" t="s">
        <v>12</v>
      </c>
      <c r="D70" s="46" t="s">
        <v>31</v>
      </c>
      <c r="E70" s="82">
        <v>5500</v>
      </c>
      <c r="F70" s="83">
        <v>10286</v>
      </c>
      <c r="G70" s="82">
        <v>10286</v>
      </c>
      <c r="H70" s="173">
        <v>0</v>
      </c>
      <c r="I70" s="192">
        <f t="shared" si="9"/>
        <v>1.8701818181818182</v>
      </c>
    </row>
    <row r="71" spans="1:9">
      <c r="A71" s="15"/>
      <c r="B71" s="16"/>
      <c r="C71" s="3" t="s">
        <v>13</v>
      </c>
      <c r="D71" s="46" t="s">
        <v>32</v>
      </c>
      <c r="E71" s="82">
        <v>260000</v>
      </c>
      <c r="F71" s="83">
        <v>232115.84</v>
      </c>
      <c r="G71" s="82">
        <v>232115.84</v>
      </c>
      <c r="H71" s="173">
        <v>0</v>
      </c>
      <c r="I71" s="192">
        <f t="shared" si="9"/>
        <v>0.89275323076923074</v>
      </c>
    </row>
    <row r="72" spans="1:9">
      <c r="A72" s="15"/>
      <c r="B72" s="16"/>
      <c r="C72" s="3" t="s">
        <v>18</v>
      </c>
      <c r="D72" s="46" t="s">
        <v>36</v>
      </c>
      <c r="E72" s="82">
        <v>3000</v>
      </c>
      <c r="F72" s="83">
        <v>9529</v>
      </c>
      <c r="G72" s="82">
        <v>9529</v>
      </c>
      <c r="H72" s="173">
        <v>0</v>
      </c>
      <c r="I72" s="192">
        <f t="shared" si="9"/>
        <v>3.1763333333333335</v>
      </c>
    </row>
    <row r="73" spans="1:9" ht="13.5" customHeight="1">
      <c r="A73" s="15"/>
      <c r="B73" s="16"/>
      <c r="C73" s="3" t="s">
        <v>19</v>
      </c>
      <c r="D73" s="63" t="s">
        <v>63</v>
      </c>
      <c r="E73" s="82">
        <v>10000</v>
      </c>
      <c r="F73" s="83">
        <v>9986.5</v>
      </c>
      <c r="G73" s="82">
        <v>9986.5</v>
      </c>
      <c r="H73" s="175">
        <v>0</v>
      </c>
      <c r="I73" s="192">
        <f t="shared" si="9"/>
        <v>0.99865000000000004</v>
      </c>
    </row>
    <row r="74" spans="1:9" ht="39" thickBot="1">
      <c r="A74" s="15"/>
      <c r="B74" s="28">
        <v>75616</v>
      </c>
      <c r="C74" s="28"/>
      <c r="D74" s="107" t="s">
        <v>80</v>
      </c>
      <c r="E74" s="108">
        <f>SUM(E75:E85)</f>
        <v>3310520</v>
      </c>
      <c r="F74" s="153">
        <f>SUM(F75:F85)</f>
        <v>3777942.46</v>
      </c>
      <c r="G74" s="108">
        <f>SUM(G75:G85)</f>
        <v>3777942.46</v>
      </c>
      <c r="H74" s="153">
        <f>SUM(H75:H85)</f>
        <v>0</v>
      </c>
      <c r="I74" s="187">
        <f t="shared" si="9"/>
        <v>1.141193063325399</v>
      </c>
    </row>
    <row r="75" spans="1:9" ht="13.5" thickTop="1">
      <c r="A75" s="15"/>
      <c r="B75" s="16"/>
      <c r="C75" s="8" t="s">
        <v>10</v>
      </c>
      <c r="D75" s="45" t="s">
        <v>29</v>
      </c>
      <c r="E75" s="80">
        <v>1300000</v>
      </c>
      <c r="F75" s="81">
        <v>1519823.24</v>
      </c>
      <c r="G75" s="80">
        <v>1519823.24</v>
      </c>
      <c r="H75" s="173">
        <v>0</v>
      </c>
      <c r="I75" s="191">
        <f t="shared" si="9"/>
        <v>1.1690948000000001</v>
      </c>
    </row>
    <row r="76" spans="1:9">
      <c r="A76" s="15"/>
      <c r="B76" s="16"/>
      <c r="C76" s="3" t="s">
        <v>11</v>
      </c>
      <c r="D76" s="46" t="s">
        <v>30</v>
      </c>
      <c r="E76" s="82">
        <v>500000</v>
      </c>
      <c r="F76" s="83">
        <v>460410.73</v>
      </c>
      <c r="G76" s="82">
        <v>460410.73</v>
      </c>
      <c r="H76" s="173">
        <v>0</v>
      </c>
      <c r="I76" s="192">
        <f t="shared" si="9"/>
        <v>0.92082145999999998</v>
      </c>
    </row>
    <row r="77" spans="1:9">
      <c r="A77" s="15"/>
      <c r="B77" s="16"/>
      <c r="C77" s="3" t="s">
        <v>12</v>
      </c>
      <c r="D77" s="46" t="s">
        <v>31</v>
      </c>
      <c r="E77" s="82">
        <v>520</v>
      </c>
      <c r="F77" s="83">
        <v>866.7</v>
      </c>
      <c r="G77" s="82">
        <v>866.7</v>
      </c>
      <c r="H77" s="173">
        <v>0</v>
      </c>
      <c r="I77" s="192">
        <f t="shared" si="9"/>
        <v>1.6667307692307693</v>
      </c>
    </row>
    <row r="78" spans="1:9">
      <c r="A78" s="15"/>
      <c r="B78" s="16"/>
      <c r="C78" s="3" t="s">
        <v>13</v>
      </c>
      <c r="D78" s="46" t="s">
        <v>32</v>
      </c>
      <c r="E78" s="82">
        <v>45000</v>
      </c>
      <c r="F78" s="83">
        <v>64788.93</v>
      </c>
      <c r="G78" s="82">
        <v>64788.93</v>
      </c>
      <c r="H78" s="173">
        <v>0</v>
      </c>
      <c r="I78" s="192">
        <f t="shared" si="9"/>
        <v>1.439754</v>
      </c>
    </row>
    <row r="79" spans="1:9">
      <c r="A79" s="15"/>
      <c r="B79" s="16"/>
      <c r="C79" s="3" t="s">
        <v>15</v>
      </c>
      <c r="D79" s="46" t="s">
        <v>34</v>
      </c>
      <c r="E79" s="82">
        <v>215000</v>
      </c>
      <c r="F79" s="83">
        <v>229513.94</v>
      </c>
      <c r="G79" s="82">
        <v>229513.94</v>
      </c>
      <c r="H79" s="173">
        <v>0</v>
      </c>
      <c r="I79" s="192">
        <f t="shared" si="9"/>
        <v>1.0675066976744185</v>
      </c>
    </row>
    <row r="80" spans="1:9">
      <c r="A80" s="15"/>
      <c r="B80" s="16"/>
      <c r="C80" s="3" t="s">
        <v>16</v>
      </c>
      <c r="D80" s="46" t="s">
        <v>35</v>
      </c>
      <c r="E80" s="82">
        <v>0</v>
      </c>
      <c r="F80" s="83">
        <v>40</v>
      </c>
      <c r="G80" s="82">
        <v>40</v>
      </c>
      <c r="H80" s="173">
        <v>0</v>
      </c>
      <c r="I80" s="192"/>
    </row>
    <row r="81" spans="1:9">
      <c r="A81" s="15"/>
      <c r="B81" s="16"/>
      <c r="C81" s="3" t="s">
        <v>17</v>
      </c>
      <c r="D81" s="46" t="s">
        <v>99</v>
      </c>
      <c r="E81" s="82">
        <v>85000</v>
      </c>
      <c r="F81" s="83">
        <v>88443.85</v>
      </c>
      <c r="G81" s="82">
        <v>88443.85</v>
      </c>
      <c r="H81" s="173">
        <v>0</v>
      </c>
      <c r="I81" s="192">
        <f t="shared" si="9"/>
        <v>1.0405158823529412</v>
      </c>
    </row>
    <row r="82" spans="1:9" ht="38.25">
      <c r="A82" s="15"/>
      <c r="B82" s="16"/>
      <c r="C82" s="20" t="s">
        <v>9</v>
      </c>
      <c r="D82" s="58" t="s">
        <v>64</v>
      </c>
      <c r="E82" s="80">
        <v>50000</v>
      </c>
      <c r="F82" s="81">
        <v>36567.86</v>
      </c>
      <c r="G82" s="80">
        <v>36567.86</v>
      </c>
      <c r="H82" s="175">
        <v>0</v>
      </c>
      <c r="I82" s="192">
        <f t="shared" si="9"/>
        <v>0.73135720000000004</v>
      </c>
    </row>
    <row r="83" spans="1:9">
      <c r="A83" s="15"/>
      <c r="B83" s="16"/>
      <c r="C83" s="3" t="s">
        <v>18</v>
      </c>
      <c r="D83" s="46" t="s">
        <v>36</v>
      </c>
      <c r="E83" s="82">
        <v>1085000</v>
      </c>
      <c r="F83" s="83">
        <v>1313948</v>
      </c>
      <c r="G83" s="82">
        <v>1313948</v>
      </c>
      <c r="H83" s="173">
        <v>0</v>
      </c>
      <c r="I83" s="192">
        <f t="shared" si="9"/>
        <v>1.2110119815668203</v>
      </c>
    </row>
    <row r="84" spans="1:9">
      <c r="A84" s="15"/>
      <c r="B84" s="16"/>
      <c r="C84" s="3" t="s">
        <v>94</v>
      </c>
      <c r="D84" s="63" t="s">
        <v>95</v>
      </c>
      <c r="E84" s="82">
        <v>0</v>
      </c>
      <c r="F84" s="83">
        <v>23500</v>
      </c>
      <c r="G84" s="82">
        <v>23500</v>
      </c>
      <c r="H84" s="173">
        <v>0</v>
      </c>
      <c r="I84" s="192">
        <v>0</v>
      </c>
    </row>
    <row r="85" spans="1:9" ht="17.25" customHeight="1">
      <c r="A85" s="15"/>
      <c r="B85" s="16"/>
      <c r="C85" s="3" t="s">
        <v>19</v>
      </c>
      <c r="D85" s="63" t="s">
        <v>63</v>
      </c>
      <c r="E85" s="82">
        <v>30000</v>
      </c>
      <c r="F85" s="83">
        <v>40039.21</v>
      </c>
      <c r="G85" s="82">
        <v>40039.21</v>
      </c>
      <c r="H85" s="175">
        <v>0</v>
      </c>
      <c r="I85" s="192">
        <f t="shared" si="9"/>
        <v>1.3346403333333332</v>
      </c>
    </row>
    <row r="86" spans="1:9" ht="26.25" thickBot="1">
      <c r="A86" s="15"/>
      <c r="B86" s="28">
        <v>75618</v>
      </c>
      <c r="C86" s="123"/>
      <c r="D86" s="119" t="s">
        <v>65</v>
      </c>
      <c r="E86" s="108">
        <f>SUM(E87:E90)</f>
        <v>377920</v>
      </c>
      <c r="F86" s="153">
        <f>SUM(F87:F90)</f>
        <v>382261.36</v>
      </c>
      <c r="G86" s="108">
        <f>SUM(G87:G90)</f>
        <v>382261.36</v>
      </c>
      <c r="H86" s="153">
        <f>SUM(H87:H90)</f>
        <v>0</v>
      </c>
      <c r="I86" s="187">
        <f t="shared" si="9"/>
        <v>1.0114875105842507</v>
      </c>
    </row>
    <row r="87" spans="1:9" ht="13.5" thickTop="1">
      <c r="A87" s="15"/>
      <c r="B87" s="16"/>
      <c r="C87" s="8" t="s">
        <v>20</v>
      </c>
      <c r="D87" s="45" t="s">
        <v>98</v>
      </c>
      <c r="E87" s="80">
        <v>80000</v>
      </c>
      <c r="F87" s="81">
        <v>82415.100000000006</v>
      </c>
      <c r="G87" s="147">
        <v>82415.100000000006</v>
      </c>
      <c r="H87" s="173">
        <v>0</v>
      </c>
      <c r="I87" s="191">
        <f t="shared" si="9"/>
        <v>1.03018875</v>
      </c>
    </row>
    <row r="88" spans="1:9">
      <c r="A88" s="15"/>
      <c r="B88" s="16"/>
      <c r="C88" s="67" t="s">
        <v>21</v>
      </c>
      <c r="D88" s="45" t="s">
        <v>33</v>
      </c>
      <c r="E88" s="82">
        <v>233000</v>
      </c>
      <c r="F88" s="83">
        <v>233859.86</v>
      </c>
      <c r="G88" s="82">
        <v>233859.86</v>
      </c>
      <c r="H88" s="173">
        <v>0</v>
      </c>
      <c r="I88" s="200">
        <f t="shared" si="9"/>
        <v>1.0036903862660944</v>
      </c>
    </row>
    <row r="89" spans="1:9">
      <c r="A89" s="15"/>
      <c r="B89" s="16"/>
      <c r="C89" s="3" t="s">
        <v>94</v>
      </c>
      <c r="D89" s="63" t="s">
        <v>95</v>
      </c>
      <c r="E89" s="82">
        <v>64920</v>
      </c>
      <c r="F89" s="83">
        <v>65840.31</v>
      </c>
      <c r="G89" s="82">
        <v>65840.31</v>
      </c>
      <c r="H89" s="173">
        <v>0</v>
      </c>
      <c r="I89" s="200">
        <f t="shared" si="9"/>
        <v>1.0141760628465804</v>
      </c>
    </row>
    <row r="90" spans="1:9">
      <c r="A90" s="15"/>
      <c r="B90" s="16"/>
      <c r="C90" s="3" t="s">
        <v>37</v>
      </c>
      <c r="D90" s="46" t="s">
        <v>26</v>
      </c>
      <c r="E90" s="82">
        <v>0</v>
      </c>
      <c r="F90" s="83">
        <v>146.09</v>
      </c>
      <c r="G90" s="82">
        <v>146.09</v>
      </c>
      <c r="H90" s="173">
        <v>0</v>
      </c>
      <c r="I90" s="190"/>
    </row>
    <row r="91" spans="1:9" ht="13.5" thickBot="1">
      <c r="A91" s="15"/>
      <c r="B91" s="28">
        <v>75619</v>
      </c>
      <c r="C91" s="25"/>
      <c r="D91" s="124" t="s">
        <v>100</v>
      </c>
      <c r="E91" s="125">
        <f>-E92</f>
        <v>0</v>
      </c>
      <c r="F91" s="157">
        <f>F92</f>
        <v>16821</v>
      </c>
      <c r="G91" s="125">
        <f>G92</f>
        <v>16821</v>
      </c>
      <c r="H91" s="153">
        <v>0</v>
      </c>
      <c r="I91" s="187"/>
    </row>
    <row r="92" spans="1:9" ht="13.5" thickTop="1">
      <c r="A92" s="15"/>
      <c r="B92" s="16"/>
      <c r="C92" s="8" t="s">
        <v>101</v>
      </c>
      <c r="D92" s="45" t="s">
        <v>102</v>
      </c>
      <c r="E92" s="80">
        <v>0</v>
      </c>
      <c r="F92" s="81">
        <v>16821</v>
      </c>
      <c r="G92" s="80">
        <v>16821</v>
      </c>
      <c r="H92" s="173">
        <v>0</v>
      </c>
      <c r="I92" s="188"/>
    </row>
    <row r="93" spans="1:9" ht="26.25" thickBot="1">
      <c r="A93" s="15"/>
      <c r="B93" s="28">
        <v>75621</v>
      </c>
      <c r="C93" s="29"/>
      <c r="D93" s="127" t="s">
        <v>66</v>
      </c>
      <c r="E93" s="125">
        <f>SUM(E94:E95)</f>
        <v>7248000</v>
      </c>
      <c r="F93" s="157">
        <f>SUM(F94:F95)</f>
        <v>7577854.0199999996</v>
      </c>
      <c r="G93" s="125">
        <f>SUM(G94:G95)</f>
        <v>7577854.0199999996</v>
      </c>
      <c r="H93" s="157">
        <f>SUM(H94:H95)</f>
        <v>0</v>
      </c>
      <c r="I93" s="187">
        <f t="shared" si="9"/>
        <v>1.0455096605960263</v>
      </c>
    </row>
    <row r="94" spans="1:9" ht="13.5" thickTop="1">
      <c r="A94" s="15"/>
      <c r="B94" s="16"/>
      <c r="C94" s="8" t="s">
        <v>22</v>
      </c>
      <c r="D94" s="126" t="s">
        <v>27</v>
      </c>
      <c r="E94" s="80">
        <v>6808000</v>
      </c>
      <c r="F94" s="81">
        <v>7073977</v>
      </c>
      <c r="G94" s="80">
        <v>7073977</v>
      </c>
      <c r="H94" s="173">
        <v>0</v>
      </c>
      <c r="I94" s="191">
        <f t="shared" si="9"/>
        <v>1.0390683019976499</v>
      </c>
    </row>
    <row r="95" spans="1:9">
      <c r="A95" s="18"/>
      <c r="B95" s="9"/>
      <c r="C95" s="8" t="s">
        <v>23</v>
      </c>
      <c r="D95" s="45" t="s">
        <v>28</v>
      </c>
      <c r="E95" s="82">
        <v>440000</v>
      </c>
      <c r="F95" s="83">
        <v>503877.02</v>
      </c>
      <c r="G95" s="82">
        <v>503877.02</v>
      </c>
      <c r="H95" s="173">
        <v>0</v>
      </c>
      <c r="I95" s="192">
        <f t="shared" si="9"/>
        <v>1.1451750454545455</v>
      </c>
    </row>
    <row r="96" spans="1:9" ht="13.5" thickBot="1">
      <c r="A96" s="22">
        <v>758</v>
      </c>
      <c r="B96" s="2"/>
      <c r="C96" s="2"/>
      <c r="D96" s="36" t="s">
        <v>4</v>
      </c>
      <c r="E96" s="84">
        <f>E97+E103+E99+E101</f>
        <v>5555325</v>
      </c>
      <c r="F96" s="282">
        <f t="shared" ref="F96:G96" si="17">F97+F103+F99+F101</f>
        <v>5944120.7699999996</v>
      </c>
      <c r="G96" s="84">
        <f t="shared" si="17"/>
        <v>5944120.7699999996</v>
      </c>
      <c r="H96" s="154">
        <v>0</v>
      </c>
      <c r="I96" s="189">
        <f t="shared" si="9"/>
        <v>1.0699861430249356</v>
      </c>
    </row>
    <row r="97" spans="1:9" ht="26.25" thickBot="1">
      <c r="A97" s="47"/>
      <c r="B97" s="116">
        <v>75801</v>
      </c>
      <c r="C97" s="116"/>
      <c r="D97" s="104" t="s">
        <v>67</v>
      </c>
      <c r="E97" s="105">
        <f>E98</f>
        <v>5047146</v>
      </c>
      <c r="F97" s="155">
        <f>F98</f>
        <v>5047146</v>
      </c>
      <c r="G97" s="105">
        <f>G98</f>
        <v>5047146</v>
      </c>
      <c r="H97" s="155">
        <v>0</v>
      </c>
      <c r="I97" s="187">
        <f t="shared" si="9"/>
        <v>1</v>
      </c>
    </row>
    <row r="98" spans="1:9" ht="13.5" thickTop="1">
      <c r="A98" s="15"/>
      <c r="B98" s="16"/>
      <c r="C98" s="126">
        <v>2920</v>
      </c>
      <c r="D98" s="45" t="s">
        <v>38</v>
      </c>
      <c r="E98" s="86">
        <v>5047146</v>
      </c>
      <c r="F98" s="86">
        <v>5047146</v>
      </c>
      <c r="G98" s="86">
        <v>5047146</v>
      </c>
      <c r="H98" s="173">
        <v>0</v>
      </c>
      <c r="I98" s="190">
        <f t="shared" si="9"/>
        <v>1</v>
      </c>
    </row>
    <row r="99" spans="1:9" ht="13.5" thickBot="1">
      <c r="A99" s="15"/>
      <c r="B99" s="28">
        <v>75807</v>
      </c>
      <c r="C99" s="24"/>
      <c r="D99" s="124" t="s">
        <v>49</v>
      </c>
      <c r="E99" s="125">
        <f>E100</f>
        <v>442042</v>
      </c>
      <c r="F99" s="157">
        <f>F100</f>
        <v>442042</v>
      </c>
      <c r="G99" s="125">
        <f>G100</f>
        <v>442042</v>
      </c>
      <c r="H99" s="157">
        <v>0</v>
      </c>
      <c r="I99" s="197">
        <f t="shared" si="9"/>
        <v>1</v>
      </c>
    </row>
    <row r="100" spans="1:9" ht="13.5" thickTop="1">
      <c r="A100" s="15"/>
      <c r="B100" s="16"/>
      <c r="C100" s="126">
        <v>2920</v>
      </c>
      <c r="D100" s="45" t="s">
        <v>38</v>
      </c>
      <c r="E100" s="147">
        <v>442042</v>
      </c>
      <c r="F100" s="147">
        <v>442042</v>
      </c>
      <c r="G100" s="147">
        <v>442042</v>
      </c>
      <c r="H100" s="173">
        <v>0</v>
      </c>
      <c r="I100" s="190">
        <f t="shared" si="9"/>
        <v>1</v>
      </c>
    </row>
    <row r="101" spans="1:9" ht="13.5" thickBot="1">
      <c r="A101" s="15"/>
      <c r="B101" s="28">
        <v>75814</v>
      </c>
      <c r="C101" s="28"/>
      <c r="D101" s="122" t="s">
        <v>142</v>
      </c>
      <c r="E101" s="108">
        <f>E102</f>
        <v>0</v>
      </c>
      <c r="F101" s="108">
        <f t="shared" ref="F101:H101" si="18">F102</f>
        <v>388795.77</v>
      </c>
      <c r="G101" s="108">
        <f t="shared" si="18"/>
        <v>388795.77</v>
      </c>
      <c r="H101" s="108">
        <f t="shared" si="18"/>
        <v>0</v>
      </c>
      <c r="I101" s="187"/>
    </row>
    <row r="102" spans="1:9" ht="13.5" thickTop="1">
      <c r="A102" s="15"/>
      <c r="B102" s="16"/>
      <c r="C102" s="137" t="s">
        <v>92</v>
      </c>
      <c r="D102" s="45" t="s">
        <v>93</v>
      </c>
      <c r="E102" s="86">
        <v>0</v>
      </c>
      <c r="F102" s="174">
        <v>388795.77</v>
      </c>
      <c r="G102" s="174">
        <v>388795.77</v>
      </c>
      <c r="H102" s="174">
        <v>0</v>
      </c>
      <c r="I102" s="194"/>
    </row>
    <row r="103" spans="1:9" ht="13.5" thickBot="1">
      <c r="A103" s="15"/>
      <c r="B103" s="28">
        <v>75831</v>
      </c>
      <c r="C103" s="24"/>
      <c r="D103" s="124" t="s">
        <v>44</v>
      </c>
      <c r="E103" s="125">
        <f>E104</f>
        <v>66137</v>
      </c>
      <c r="F103" s="157">
        <f>F104</f>
        <v>66137</v>
      </c>
      <c r="G103" s="125">
        <f>G104</f>
        <v>66137</v>
      </c>
      <c r="H103" s="157">
        <v>0</v>
      </c>
      <c r="I103" s="187">
        <f t="shared" si="9"/>
        <v>1</v>
      </c>
    </row>
    <row r="104" spans="1:9" ht="13.5" thickTop="1">
      <c r="A104" s="18"/>
      <c r="B104" s="9"/>
      <c r="C104" s="9">
        <v>2920</v>
      </c>
      <c r="D104" s="45" t="s">
        <v>38</v>
      </c>
      <c r="E104" s="86">
        <v>66137</v>
      </c>
      <c r="F104" s="86">
        <v>66137</v>
      </c>
      <c r="G104" s="86">
        <v>66137</v>
      </c>
      <c r="H104" s="173">
        <v>0</v>
      </c>
      <c r="I104" s="188">
        <f t="shared" si="9"/>
        <v>1</v>
      </c>
    </row>
    <row r="105" spans="1:9" ht="13.5" thickBot="1">
      <c r="A105" s="19">
        <v>801</v>
      </c>
      <c r="B105" s="10"/>
      <c r="C105" s="10"/>
      <c r="D105" s="23" t="s">
        <v>1</v>
      </c>
      <c r="E105" s="85">
        <f>E106+E112+E117+E119+E115</f>
        <v>211357</v>
      </c>
      <c r="F105" s="85">
        <f t="shared" ref="F105:G105" si="19">F106+F112+F117+F119+F115</f>
        <v>295837.67</v>
      </c>
      <c r="G105" s="85">
        <f t="shared" si="19"/>
        <v>295837.67</v>
      </c>
      <c r="H105" s="154">
        <v>0</v>
      </c>
      <c r="I105" s="195">
        <f t="shared" ref="I105:I174" si="20">F105/E105</f>
        <v>1.3997060423832661</v>
      </c>
    </row>
    <row r="106" spans="1:9" ht="13.5" thickBot="1">
      <c r="A106" s="47"/>
      <c r="B106" s="116">
        <v>80101</v>
      </c>
      <c r="C106" s="129"/>
      <c r="D106" s="130" t="s">
        <v>103</v>
      </c>
      <c r="E106" s="131">
        <f>SUM(E107:E111)</f>
        <v>93271</v>
      </c>
      <c r="F106" s="158">
        <f>SUM(F107:F111)</f>
        <v>116162.44</v>
      </c>
      <c r="G106" s="131">
        <f>SUM(G107:G111)</f>
        <v>116162.44</v>
      </c>
      <c r="H106" s="158">
        <v>0</v>
      </c>
      <c r="I106" s="187">
        <f t="shared" si="20"/>
        <v>1.245429340309421</v>
      </c>
    </row>
    <row r="107" spans="1:9" ht="51.75" thickTop="1">
      <c r="A107" s="47"/>
      <c r="B107" s="1"/>
      <c r="C107" s="128" t="s">
        <v>8</v>
      </c>
      <c r="D107" s="58" t="s">
        <v>77</v>
      </c>
      <c r="E107" s="99">
        <v>6500</v>
      </c>
      <c r="F107" s="91">
        <v>32834.79</v>
      </c>
      <c r="G107" s="245">
        <v>32834.79</v>
      </c>
      <c r="H107" s="176">
        <v>0</v>
      </c>
      <c r="I107" s="200">
        <f t="shared" si="20"/>
        <v>5.0515061538461543</v>
      </c>
    </row>
    <row r="108" spans="1:9">
      <c r="A108" s="47"/>
      <c r="B108" s="1"/>
      <c r="C108" s="98" t="s">
        <v>37</v>
      </c>
      <c r="D108" s="46" t="s">
        <v>26</v>
      </c>
      <c r="E108" s="95">
        <v>0</v>
      </c>
      <c r="F108" s="96">
        <v>318.62</v>
      </c>
      <c r="G108" s="95">
        <v>318.62</v>
      </c>
      <c r="H108" s="177">
        <v>0</v>
      </c>
      <c r="I108" s="192"/>
    </row>
    <row r="109" spans="1:9">
      <c r="A109" s="47"/>
      <c r="B109" s="1"/>
      <c r="C109" s="98" t="s">
        <v>92</v>
      </c>
      <c r="D109" s="45" t="s">
        <v>93</v>
      </c>
      <c r="E109" s="95"/>
      <c r="F109" s="96">
        <v>113.3</v>
      </c>
      <c r="G109" s="95">
        <v>113.3</v>
      </c>
      <c r="H109" s="177">
        <v>0</v>
      </c>
      <c r="I109" s="192"/>
    </row>
    <row r="110" spans="1:9" ht="38.25">
      <c r="A110" s="47"/>
      <c r="B110" s="1"/>
      <c r="C110" s="94">
        <v>2030</v>
      </c>
      <c r="D110" s="69" t="s">
        <v>69</v>
      </c>
      <c r="E110" s="95">
        <v>26320</v>
      </c>
      <c r="F110" s="96">
        <v>22560</v>
      </c>
      <c r="G110" s="95">
        <v>22560</v>
      </c>
      <c r="H110" s="177">
        <v>0</v>
      </c>
      <c r="I110" s="194">
        <f t="shared" si="20"/>
        <v>0.8571428571428571</v>
      </c>
    </row>
    <row r="111" spans="1:9" ht="38.25">
      <c r="A111" s="47"/>
      <c r="B111" s="1"/>
      <c r="C111" s="97">
        <v>2705</v>
      </c>
      <c r="D111" s="59" t="s">
        <v>70</v>
      </c>
      <c r="E111" s="95">
        <v>60451</v>
      </c>
      <c r="F111" s="96">
        <v>60335.73</v>
      </c>
      <c r="G111" s="95">
        <v>60335.73</v>
      </c>
      <c r="H111" s="177">
        <v>0</v>
      </c>
      <c r="I111" s="192">
        <f t="shared" si="20"/>
        <v>0.99809316636614787</v>
      </c>
    </row>
    <row r="112" spans="1:9" ht="13.5" thickBot="1">
      <c r="A112" s="47"/>
      <c r="B112" s="26">
        <v>80104</v>
      </c>
      <c r="C112" s="26"/>
      <c r="D112" s="132" t="s">
        <v>45</v>
      </c>
      <c r="E112" s="125">
        <f>SUM(E113:E114)</f>
        <v>80000</v>
      </c>
      <c r="F112" s="157">
        <f>SUM(F113:F114)</f>
        <v>139079.47</v>
      </c>
      <c r="G112" s="125">
        <f>SUM(G113:G114)</f>
        <v>139079.47</v>
      </c>
      <c r="H112" s="157">
        <v>0</v>
      </c>
      <c r="I112" s="187">
        <f t="shared" si="20"/>
        <v>1.738493375</v>
      </c>
    </row>
    <row r="113" spans="1:9" ht="13.5" thickTop="1">
      <c r="A113" s="15"/>
      <c r="B113" s="16"/>
      <c r="C113" s="8" t="s">
        <v>24</v>
      </c>
      <c r="D113" s="45" t="s">
        <v>39</v>
      </c>
      <c r="E113" s="80">
        <v>40000</v>
      </c>
      <c r="F113" s="81">
        <v>84306.45</v>
      </c>
      <c r="G113" s="80">
        <v>84306.45</v>
      </c>
      <c r="H113" s="173">
        <v>0</v>
      </c>
      <c r="I113" s="191">
        <f t="shared" si="20"/>
        <v>2.10766125</v>
      </c>
    </row>
    <row r="114" spans="1:9" ht="25.5">
      <c r="A114" s="15"/>
      <c r="B114" s="16"/>
      <c r="C114" s="3">
        <v>2310</v>
      </c>
      <c r="D114" s="62" t="s">
        <v>68</v>
      </c>
      <c r="E114" s="82">
        <v>40000</v>
      </c>
      <c r="F114" s="83">
        <v>54773.02</v>
      </c>
      <c r="G114" s="82">
        <v>54773.02</v>
      </c>
      <c r="H114" s="175">
        <v>0</v>
      </c>
      <c r="I114" s="192">
        <f t="shared" si="20"/>
        <v>1.3693255</v>
      </c>
    </row>
    <row r="115" spans="1:9" ht="13.5" thickBot="1">
      <c r="A115" s="15"/>
      <c r="B115" s="28">
        <v>80110</v>
      </c>
      <c r="C115" s="118"/>
      <c r="D115" s="119" t="s">
        <v>143</v>
      </c>
      <c r="E115" s="108">
        <f>E116</f>
        <v>0</v>
      </c>
      <c r="F115" s="153">
        <f t="shared" ref="F115:H115" si="21">F116</f>
        <v>5</v>
      </c>
      <c r="G115" s="108">
        <f t="shared" si="21"/>
        <v>5</v>
      </c>
      <c r="H115" s="108">
        <f t="shared" si="21"/>
        <v>0</v>
      </c>
      <c r="I115" s="187"/>
    </row>
    <row r="116" spans="1:9" ht="13.5" thickTop="1">
      <c r="A116" s="15"/>
      <c r="B116" s="16"/>
      <c r="C116" s="242" t="s">
        <v>92</v>
      </c>
      <c r="D116" s="45" t="s">
        <v>93</v>
      </c>
      <c r="E116" s="147">
        <v>0</v>
      </c>
      <c r="F116" s="243">
        <v>5</v>
      </c>
      <c r="G116" s="147">
        <v>5</v>
      </c>
      <c r="H116" s="159">
        <v>0</v>
      </c>
      <c r="I116" s="188"/>
    </row>
    <row r="117" spans="1:9" ht="13.5" thickBot="1">
      <c r="A117" s="15"/>
      <c r="B117" s="28">
        <v>80113</v>
      </c>
      <c r="C117" s="118"/>
      <c r="D117" s="119" t="s">
        <v>104</v>
      </c>
      <c r="E117" s="108">
        <f>E118</f>
        <v>0</v>
      </c>
      <c r="F117" s="153">
        <f>F118</f>
        <v>3022.72</v>
      </c>
      <c r="G117" s="108">
        <f>G118</f>
        <v>3022.72</v>
      </c>
      <c r="H117" s="153">
        <v>0</v>
      </c>
      <c r="I117" s="187"/>
    </row>
    <row r="118" spans="1:9" ht="13.5" thickTop="1">
      <c r="A118" s="15"/>
      <c r="B118" s="16"/>
      <c r="C118" s="8" t="s">
        <v>24</v>
      </c>
      <c r="D118" s="45" t="s">
        <v>39</v>
      </c>
      <c r="E118" s="86">
        <v>0</v>
      </c>
      <c r="F118" s="87">
        <v>3022.72</v>
      </c>
      <c r="G118" s="86">
        <v>3022.72</v>
      </c>
      <c r="H118" s="173"/>
      <c r="I118" s="188"/>
    </row>
    <row r="119" spans="1:9" ht="13.5" thickBot="1">
      <c r="A119" s="15"/>
      <c r="B119" s="28">
        <v>80195</v>
      </c>
      <c r="C119" s="118"/>
      <c r="D119" s="133" t="s">
        <v>48</v>
      </c>
      <c r="E119" s="125">
        <f>SUM(E120:E124)</f>
        <v>38086</v>
      </c>
      <c r="F119" s="157">
        <f t="shared" ref="F119:H119" si="22">SUM(F120:F124)</f>
        <v>37568.04</v>
      </c>
      <c r="G119" s="125">
        <f t="shared" si="22"/>
        <v>37568.04</v>
      </c>
      <c r="H119" s="125">
        <f t="shared" si="22"/>
        <v>0</v>
      </c>
      <c r="I119" s="187">
        <f t="shared" si="20"/>
        <v>0.9864002520611248</v>
      </c>
    </row>
    <row r="120" spans="1:9" ht="39" thickTop="1">
      <c r="A120" s="15"/>
      <c r="B120" s="16"/>
      <c r="C120" s="8">
        <v>2030</v>
      </c>
      <c r="D120" s="68" t="s">
        <v>69</v>
      </c>
      <c r="E120" s="88">
        <v>8081</v>
      </c>
      <c r="F120" s="89">
        <v>8080.77</v>
      </c>
      <c r="G120" s="88">
        <v>8080.77</v>
      </c>
      <c r="H120" s="173">
        <v>0</v>
      </c>
      <c r="I120" s="191">
        <f t="shared" si="20"/>
        <v>0.9999715381759684</v>
      </c>
    </row>
    <row r="121" spans="1:9" ht="38.25">
      <c r="A121" s="15"/>
      <c r="B121" s="16"/>
      <c r="C121" s="3">
        <v>2038</v>
      </c>
      <c r="D121" s="69" t="s">
        <v>69</v>
      </c>
      <c r="E121" s="88">
        <v>8133</v>
      </c>
      <c r="F121" s="89">
        <v>7744.71</v>
      </c>
      <c r="G121" s="90">
        <v>7744.71</v>
      </c>
      <c r="H121" s="175">
        <v>0</v>
      </c>
      <c r="I121" s="192">
        <f t="shared" si="20"/>
        <v>0.95225746956842494</v>
      </c>
    </row>
    <row r="122" spans="1:9" ht="39" thickBot="1">
      <c r="A122" s="15"/>
      <c r="B122" s="16"/>
      <c r="C122" s="3">
        <v>2039</v>
      </c>
      <c r="D122" s="69" t="s">
        <v>69</v>
      </c>
      <c r="E122" s="88">
        <v>2711</v>
      </c>
      <c r="F122" s="89">
        <v>2581.56</v>
      </c>
      <c r="G122" s="88">
        <v>2581.56</v>
      </c>
      <c r="H122" s="175">
        <v>0</v>
      </c>
      <c r="I122" s="190">
        <f t="shared" si="20"/>
        <v>0.95225378089265955</v>
      </c>
    </row>
    <row r="123" spans="1:9" ht="27" customHeight="1" thickTop="1">
      <c r="A123" s="15"/>
      <c r="B123" s="16"/>
      <c r="C123" s="246">
        <v>2440</v>
      </c>
      <c r="D123" s="148" t="s">
        <v>118</v>
      </c>
      <c r="E123" s="90">
        <v>6027</v>
      </c>
      <c r="F123" s="90">
        <v>6027</v>
      </c>
      <c r="G123" s="90">
        <v>6027</v>
      </c>
      <c r="H123" s="175"/>
      <c r="I123" s="192"/>
    </row>
    <row r="124" spans="1:9" ht="38.25">
      <c r="A124" s="15"/>
      <c r="B124" s="16"/>
      <c r="C124" s="246">
        <v>6330</v>
      </c>
      <c r="D124" s="68" t="s">
        <v>144</v>
      </c>
      <c r="E124" s="99">
        <v>13134</v>
      </c>
      <c r="F124" s="99">
        <v>13134</v>
      </c>
      <c r="G124" s="99">
        <v>13134</v>
      </c>
      <c r="H124" s="174"/>
      <c r="I124" s="192"/>
    </row>
    <row r="125" spans="1:9" ht="13.5" thickBot="1">
      <c r="A125" s="19">
        <v>851</v>
      </c>
      <c r="B125" s="10"/>
      <c r="C125" s="100"/>
      <c r="D125" s="65" t="s">
        <v>105</v>
      </c>
      <c r="E125" s="85">
        <f t="shared" ref="E125:G126" si="23">E126</f>
        <v>0</v>
      </c>
      <c r="F125" s="154">
        <f t="shared" si="23"/>
        <v>1446.39</v>
      </c>
      <c r="G125" s="85">
        <f t="shared" si="23"/>
        <v>1446.39</v>
      </c>
      <c r="H125" s="154">
        <v>0</v>
      </c>
      <c r="I125" s="189"/>
    </row>
    <row r="126" spans="1:9" ht="13.5" thickBot="1">
      <c r="A126" s="15"/>
      <c r="B126" s="103">
        <v>85195</v>
      </c>
      <c r="C126" s="120"/>
      <c r="D126" s="104" t="s">
        <v>48</v>
      </c>
      <c r="E126" s="131">
        <f t="shared" si="23"/>
        <v>0</v>
      </c>
      <c r="F126" s="158">
        <f t="shared" si="23"/>
        <v>1446.39</v>
      </c>
      <c r="G126" s="131">
        <f t="shared" si="23"/>
        <v>1446.39</v>
      </c>
      <c r="H126" s="155">
        <v>0</v>
      </c>
      <c r="I126" s="187"/>
    </row>
    <row r="127" spans="1:9" ht="28.5" customHeight="1" thickTop="1">
      <c r="A127" s="15"/>
      <c r="B127" s="16"/>
      <c r="C127" s="20">
        <v>2910</v>
      </c>
      <c r="D127" s="59" t="s">
        <v>106</v>
      </c>
      <c r="E127" s="88">
        <v>0</v>
      </c>
      <c r="F127" s="160">
        <v>1446.39</v>
      </c>
      <c r="G127" s="161">
        <v>1446.39</v>
      </c>
      <c r="H127" s="159">
        <v>0</v>
      </c>
      <c r="I127" s="188"/>
    </row>
    <row r="128" spans="1:9" ht="13.5" thickBot="1">
      <c r="A128" s="19">
        <v>852</v>
      </c>
      <c r="B128" s="10"/>
      <c r="C128" s="11"/>
      <c r="D128" s="23" t="s">
        <v>40</v>
      </c>
      <c r="E128" s="84">
        <f>E129+E134+E136+E140+E142</f>
        <v>2480425</v>
      </c>
      <c r="F128" s="84">
        <f t="shared" ref="F128:H128" si="24">F129+F134+F136+F140+F142</f>
        <v>2473849.0699999998</v>
      </c>
      <c r="G128" s="84">
        <f t="shared" si="24"/>
        <v>2473849.0699999998</v>
      </c>
      <c r="H128" s="84">
        <f t="shared" si="24"/>
        <v>0</v>
      </c>
      <c r="I128" s="193">
        <f t="shared" si="20"/>
        <v>0.99734886964935443</v>
      </c>
    </row>
    <row r="129" spans="1:9" ht="39" thickBot="1">
      <c r="A129" s="47"/>
      <c r="B129" s="116">
        <v>85212</v>
      </c>
      <c r="C129" s="113"/>
      <c r="D129" s="104" t="s">
        <v>73</v>
      </c>
      <c r="E129" s="105">
        <f>SUM(E131:E133)</f>
        <v>1863473</v>
      </c>
      <c r="F129" s="105">
        <f>SUM(F130:F133)</f>
        <v>1861900.16</v>
      </c>
      <c r="G129" s="105">
        <f t="shared" ref="G129:H129" si="25">SUM(G130:G133)</f>
        <v>1861900.16</v>
      </c>
      <c r="H129" s="105">
        <f t="shared" si="25"/>
        <v>0</v>
      </c>
      <c r="I129" s="187">
        <f t="shared" si="20"/>
        <v>0.99915596308612997</v>
      </c>
    </row>
    <row r="130" spans="1:9" ht="13.5" thickTop="1">
      <c r="A130" s="47"/>
      <c r="B130" s="1"/>
      <c r="C130" s="217" t="s">
        <v>37</v>
      </c>
      <c r="D130" s="45" t="s">
        <v>26</v>
      </c>
      <c r="E130" s="147">
        <v>0</v>
      </c>
      <c r="F130" s="243">
        <v>249.64</v>
      </c>
      <c r="G130" s="147">
        <v>249.64</v>
      </c>
      <c r="H130" s="159">
        <v>0</v>
      </c>
      <c r="I130" s="188"/>
    </row>
    <row r="131" spans="1:9" ht="51">
      <c r="A131" s="47"/>
      <c r="B131" s="13"/>
      <c r="C131" s="8" t="s">
        <v>25</v>
      </c>
      <c r="D131" s="64" t="s">
        <v>58</v>
      </c>
      <c r="E131" s="80">
        <v>1857473</v>
      </c>
      <c r="F131" s="81">
        <v>1851945.3</v>
      </c>
      <c r="G131" s="80">
        <v>1851945.3</v>
      </c>
      <c r="H131" s="173">
        <v>0</v>
      </c>
      <c r="I131" s="190">
        <f t="shared" si="20"/>
        <v>0.99702407518171199</v>
      </c>
    </row>
    <row r="132" spans="1:9" ht="38.25">
      <c r="A132" s="47"/>
      <c r="B132" s="13"/>
      <c r="C132" s="8">
        <v>2360</v>
      </c>
      <c r="D132" s="64" t="s">
        <v>107</v>
      </c>
      <c r="E132" s="80">
        <v>0</v>
      </c>
      <c r="F132" s="81">
        <v>5618.43</v>
      </c>
      <c r="G132" s="82">
        <v>5618.43</v>
      </c>
      <c r="H132" s="173">
        <v>0</v>
      </c>
      <c r="I132" s="190"/>
    </row>
    <row r="133" spans="1:9" ht="40.5" customHeight="1">
      <c r="A133" s="47"/>
      <c r="B133" s="13"/>
      <c r="C133" s="3">
        <v>6310</v>
      </c>
      <c r="D133" s="68" t="s">
        <v>145</v>
      </c>
      <c r="E133" s="82">
        <v>6000</v>
      </c>
      <c r="F133" s="83">
        <v>4086.79</v>
      </c>
      <c r="G133" s="82">
        <v>4086.79</v>
      </c>
      <c r="H133" s="175"/>
      <c r="I133" s="190">
        <f t="shared" si="20"/>
        <v>0.68113166666666669</v>
      </c>
    </row>
    <row r="134" spans="1:9" ht="39" thickBot="1">
      <c r="A134" s="47"/>
      <c r="B134" s="27">
        <v>85213</v>
      </c>
      <c r="C134" s="114"/>
      <c r="D134" s="134" t="s">
        <v>74</v>
      </c>
      <c r="E134" s="108">
        <f>E135</f>
        <v>22870</v>
      </c>
      <c r="F134" s="153">
        <f>F135</f>
        <v>22870</v>
      </c>
      <c r="G134" s="108">
        <f>G135</f>
        <v>22870</v>
      </c>
      <c r="H134" s="153">
        <v>0</v>
      </c>
      <c r="I134" s="187">
        <f t="shared" si="20"/>
        <v>1</v>
      </c>
    </row>
    <row r="135" spans="1:9" ht="51.75" thickTop="1">
      <c r="A135" s="47"/>
      <c r="B135" s="16"/>
      <c r="C135" s="8" t="s">
        <v>25</v>
      </c>
      <c r="D135" s="64" t="s">
        <v>58</v>
      </c>
      <c r="E135" s="80">
        <v>22870</v>
      </c>
      <c r="F135" s="80">
        <v>22870</v>
      </c>
      <c r="G135" s="80">
        <v>22870</v>
      </c>
      <c r="H135" s="173">
        <v>0</v>
      </c>
      <c r="I135" s="188">
        <f t="shared" si="20"/>
        <v>1</v>
      </c>
    </row>
    <row r="136" spans="1:9" ht="26.25" thickBot="1">
      <c r="A136" s="47"/>
      <c r="B136" s="27">
        <v>85214</v>
      </c>
      <c r="C136" s="114"/>
      <c r="D136" s="107" t="s">
        <v>75</v>
      </c>
      <c r="E136" s="108">
        <f>SUM(E137:E139)</f>
        <v>377582</v>
      </c>
      <c r="F136" s="108">
        <f>SUM(F137:F139)</f>
        <v>372578.91</v>
      </c>
      <c r="G136" s="108">
        <f>SUM(G137:G139)</f>
        <v>372578.91</v>
      </c>
      <c r="H136" s="153">
        <v>0</v>
      </c>
      <c r="I136" s="187">
        <f t="shared" si="20"/>
        <v>0.98674965967657347</v>
      </c>
    </row>
    <row r="137" spans="1:9" ht="13.5" thickTop="1">
      <c r="A137" s="47"/>
      <c r="B137" s="1"/>
      <c r="C137" s="8" t="s">
        <v>92</v>
      </c>
      <c r="D137" s="45" t="s">
        <v>93</v>
      </c>
      <c r="E137" s="80">
        <v>0</v>
      </c>
      <c r="F137" s="80">
        <v>234</v>
      </c>
      <c r="G137" s="81">
        <v>234</v>
      </c>
      <c r="H137" s="173">
        <v>0</v>
      </c>
      <c r="I137" s="191"/>
    </row>
    <row r="138" spans="1:9" ht="51">
      <c r="A138" s="47"/>
      <c r="B138" s="13"/>
      <c r="C138" s="3" t="s">
        <v>25</v>
      </c>
      <c r="D138" s="63" t="s">
        <v>58</v>
      </c>
      <c r="E138" s="80">
        <v>237582</v>
      </c>
      <c r="F138" s="80">
        <v>235885.61</v>
      </c>
      <c r="G138" s="80">
        <v>235885.61</v>
      </c>
      <c r="H138" s="175">
        <v>0</v>
      </c>
      <c r="I138" s="192">
        <f t="shared" si="20"/>
        <v>0.99285977052133578</v>
      </c>
    </row>
    <row r="139" spans="1:9" ht="25.5">
      <c r="A139" s="47"/>
      <c r="B139" s="13"/>
      <c r="C139" s="135">
        <v>2030</v>
      </c>
      <c r="D139" s="59" t="s">
        <v>76</v>
      </c>
      <c r="E139" s="86">
        <v>140000</v>
      </c>
      <c r="F139" s="86">
        <v>136459.29999999999</v>
      </c>
      <c r="G139" s="86">
        <v>136459.29999999999</v>
      </c>
      <c r="H139" s="175">
        <v>0</v>
      </c>
      <c r="I139" s="192">
        <f t="shared" si="20"/>
        <v>0.97470928571428561</v>
      </c>
    </row>
    <row r="140" spans="1:9" ht="13.5" thickBot="1">
      <c r="A140" s="15"/>
      <c r="B140" s="28">
        <v>85219</v>
      </c>
      <c r="C140" s="32"/>
      <c r="D140" s="124" t="s">
        <v>46</v>
      </c>
      <c r="E140" s="125">
        <f>E141</f>
        <v>116500</v>
      </c>
      <c r="F140" s="125">
        <f>F141</f>
        <v>116500</v>
      </c>
      <c r="G140" s="146">
        <f>G141</f>
        <v>116500</v>
      </c>
      <c r="H140" s="153">
        <v>0</v>
      </c>
      <c r="I140" s="187">
        <f t="shared" si="20"/>
        <v>1</v>
      </c>
    </row>
    <row r="141" spans="1:9" ht="26.25" thickTop="1">
      <c r="A141" s="15"/>
      <c r="B141" s="16"/>
      <c r="C141" s="137">
        <v>2030</v>
      </c>
      <c r="D141" s="59" t="s">
        <v>76</v>
      </c>
      <c r="E141" s="86">
        <v>116500</v>
      </c>
      <c r="F141" s="86">
        <v>116500</v>
      </c>
      <c r="G141" s="86">
        <v>116500</v>
      </c>
      <c r="H141" s="173">
        <v>0</v>
      </c>
      <c r="I141" s="188">
        <f t="shared" si="20"/>
        <v>1</v>
      </c>
    </row>
    <row r="142" spans="1:9" ht="13.5" thickBot="1">
      <c r="A142" s="15"/>
      <c r="B142" s="28">
        <v>85295</v>
      </c>
      <c r="C142" s="32"/>
      <c r="D142" s="124" t="s">
        <v>48</v>
      </c>
      <c r="E142" s="125">
        <f>E143</f>
        <v>100000</v>
      </c>
      <c r="F142" s="125">
        <f>F143</f>
        <v>100000</v>
      </c>
      <c r="G142" s="146">
        <f>G143</f>
        <v>100000</v>
      </c>
      <c r="H142" s="157">
        <v>0</v>
      </c>
      <c r="I142" s="187">
        <f t="shared" si="20"/>
        <v>1</v>
      </c>
    </row>
    <row r="143" spans="1:9" ht="26.25" thickTop="1">
      <c r="A143" s="18"/>
      <c r="B143" s="9"/>
      <c r="C143" s="12">
        <v>2030</v>
      </c>
      <c r="D143" s="66" t="s">
        <v>76</v>
      </c>
      <c r="E143" s="80">
        <v>100000</v>
      </c>
      <c r="F143" s="80">
        <v>100000</v>
      </c>
      <c r="G143" s="80">
        <v>100000</v>
      </c>
      <c r="H143" s="173">
        <v>0</v>
      </c>
      <c r="I143" s="188">
        <f t="shared" si="20"/>
        <v>1</v>
      </c>
    </row>
    <row r="144" spans="1:9" ht="13.5" thickBot="1">
      <c r="A144" s="19">
        <v>853</v>
      </c>
      <c r="B144" s="10"/>
      <c r="C144" s="138"/>
      <c r="D144" s="139" t="s">
        <v>108</v>
      </c>
      <c r="E144" s="85">
        <f>E145</f>
        <v>155802</v>
      </c>
      <c r="F144" s="154">
        <f>F145</f>
        <v>158764.41</v>
      </c>
      <c r="G144" s="85">
        <f>G145</f>
        <v>158764.41</v>
      </c>
      <c r="H144" s="154">
        <f>H145</f>
        <v>0</v>
      </c>
      <c r="I144" s="189">
        <f t="shared" si="20"/>
        <v>1.0190139407709786</v>
      </c>
    </row>
    <row r="145" spans="1:9" ht="13.5" thickBot="1">
      <c r="A145" s="15"/>
      <c r="B145" s="103">
        <v>85395</v>
      </c>
      <c r="C145" s="140"/>
      <c r="D145" s="121" t="s">
        <v>48</v>
      </c>
      <c r="E145" s="105">
        <f>SUM(E146:E149)</f>
        <v>155802</v>
      </c>
      <c r="F145" s="155">
        <f>SUM(F146:F149)</f>
        <v>158764.41</v>
      </c>
      <c r="G145" s="105">
        <f>SUM(G146:G149)</f>
        <v>158764.41</v>
      </c>
      <c r="H145" s="155">
        <v>0</v>
      </c>
      <c r="I145" s="187">
        <f t="shared" si="20"/>
        <v>1.0190139407709786</v>
      </c>
    </row>
    <row r="146" spans="1:9" ht="13.5" thickTop="1">
      <c r="A146" s="15"/>
      <c r="B146" s="16"/>
      <c r="C146" s="67" t="s">
        <v>92</v>
      </c>
      <c r="D146" s="45" t="s">
        <v>93</v>
      </c>
      <c r="E146" s="86"/>
      <c r="F146" s="87">
        <v>132.30000000000001</v>
      </c>
      <c r="G146" s="145">
        <v>132.30000000000001</v>
      </c>
      <c r="H146" s="174">
        <v>0</v>
      </c>
      <c r="I146" s="191"/>
    </row>
    <row r="147" spans="1:9" ht="51">
      <c r="A147" s="15"/>
      <c r="B147" s="16"/>
      <c r="C147" s="136">
        <v>2460</v>
      </c>
      <c r="D147" s="180" t="s">
        <v>126</v>
      </c>
      <c r="E147" s="101">
        <v>90000</v>
      </c>
      <c r="F147" s="102">
        <v>98107.4</v>
      </c>
      <c r="G147" s="101">
        <v>98107.4</v>
      </c>
      <c r="H147" s="178">
        <v>0</v>
      </c>
      <c r="I147" s="192">
        <f t="shared" si="20"/>
        <v>1.0900822222222222</v>
      </c>
    </row>
    <row r="148" spans="1:9" ht="38.25">
      <c r="A148" s="15"/>
      <c r="B148" s="16"/>
      <c r="C148" s="136">
        <v>2708</v>
      </c>
      <c r="D148" s="144" t="s">
        <v>70</v>
      </c>
      <c r="E148" s="101">
        <v>62153</v>
      </c>
      <c r="F148" s="102">
        <v>57159.51</v>
      </c>
      <c r="G148" s="101">
        <v>57159.51</v>
      </c>
      <c r="H148" s="178">
        <v>0</v>
      </c>
      <c r="I148" s="192">
        <f t="shared" si="20"/>
        <v>0.91965810178108864</v>
      </c>
    </row>
    <row r="149" spans="1:9" ht="38.25">
      <c r="A149" s="33"/>
      <c r="B149" s="16"/>
      <c r="C149" s="34">
        <v>2709</v>
      </c>
      <c r="D149" s="144" t="s">
        <v>70</v>
      </c>
      <c r="E149" s="101">
        <v>3649</v>
      </c>
      <c r="F149" s="102">
        <v>3365.2</v>
      </c>
      <c r="G149" s="101">
        <v>3365.2</v>
      </c>
      <c r="H149" s="178">
        <v>0</v>
      </c>
      <c r="I149" s="192">
        <f t="shared" si="20"/>
        <v>0.92222526719649212</v>
      </c>
    </row>
    <row r="150" spans="1:9" ht="13.5" thickBot="1">
      <c r="A150" s="22">
        <v>854</v>
      </c>
      <c r="B150" s="10"/>
      <c r="C150" s="138"/>
      <c r="D150" s="141" t="s">
        <v>109</v>
      </c>
      <c r="E150" s="85">
        <f t="shared" ref="E150:G151" si="26">E151</f>
        <v>91426</v>
      </c>
      <c r="F150" s="154">
        <f t="shared" si="26"/>
        <v>57029.73</v>
      </c>
      <c r="G150" s="85">
        <f t="shared" si="26"/>
        <v>57029.73</v>
      </c>
      <c r="H150" s="154">
        <v>0</v>
      </c>
      <c r="I150" s="189">
        <f t="shared" si="20"/>
        <v>0.62378021569356645</v>
      </c>
    </row>
    <row r="151" spans="1:9" ht="13.5" thickBot="1">
      <c r="A151" s="15"/>
      <c r="B151" s="103">
        <v>85415</v>
      </c>
      <c r="C151" s="140"/>
      <c r="D151" s="104" t="s">
        <v>110</v>
      </c>
      <c r="E151" s="105">
        <f t="shared" si="26"/>
        <v>91426</v>
      </c>
      <c r="F151" s="155">
        <f t="shared" si="26"/>
        <v>57029.73</v>
      </c>
      <c r="G151" s="105">
        <f t="shared" si="26"/>
        <v>57029.73</v>
      </c>
      <c r="H151" s="155">
        <v>0</v>
      </c>
      <c r="I151" s="187">
        <f t="shared" si="20"/>
        <v>0.62378021569356645</v>
      </c>
    </row>
    <row r="152" spans="1:9" ht="26.25" thickTop="1">
      <c r="A152" s="33"/>
      <c r="B152" s="16"/>
      <c r="C152" s="142">
        <v>2030</v>
      </c>
      <c r="D152" s="66" t="s">
        <v>76</v>
      </c>
      <c r="E152" s="86">
        <v>91426</v>
      </c>
      <c r="F152" s="87">
        <v>57029.73</v>
      </c>
      <c r="G152" s="80">
        <v>57029.73</v>
      </c>
      <c r="H152" s="174">
        <v>0</v>
      </c>
      <c r="I152" s="188">
        <f t="shared" si="20"/>
        <v>0.62378021569356645</v>
      </c>
    </row>
    <row r="153" spans="1:9" ht="13.5" thickBot="1">
      <c r="A153" s="19">
        <v>900</v>
      </c>
      <c r="B153" s="10"/>
      <c r="C153" s="138"/>
      <c r="D153" s="65" t="s">
        <v>111</v>
      </c>
      <c r="E153" s="85">
        <f>E154+E156+E158</f>
        <v>70000</v>
      </c>
      <c r="F153" s="154">
        <f>F154+F156+F158</f>
        <v>71302.070000000007</v>
      </c>
      <c r="G153" s="85">
        <f>G154+G156+G158</f>
        <v>71302.070000000007</v>
      </c>
      <c r="H153" s="154">
        <v>0</v>
      </c>
      <c r="I153" s="189">
        <f t="shared" si="20"/>
        <v>1.0186010000000001</v>
      </c>
    </row>
    <row r="154" spans="1:9" ht="13.5" thickBot="1">
      <c r="A154" s="15"/>
      <c r="B154" s="103">
        <v>90004</v>
      </c>
      <c r="C154" s="140"/>
      <c r="D154" s="104" t="s">
        <v>114</v>
      </c>
      <c r="E154" s="105">
        <f>E155</f>
        <v>20000</v>
      </c>
      <c r="F154" s="155">
        <f>F155</f>
        <v>20000</v>
      </c>
      <c r="G154" s="105">
        <f>G155</f>
        <v>20000</v>
      </c>
      <c r="H154" s="155">
        <v>0</v>
      </c>
      <c r="I154" s="187">
        <f t="shared" si="20"/>
        <v>1</v>
      </c>
    </row>
    <row r="155" spans="1:9" ht="28.5" customHeight="1" thickTop="1">
      <c r="A155" s="15"/>
      <c r="B155" s="16"/>
      <c r="C155" s="137">
        <v>2440</v>
      </c>
      <c r="D155" s="148" t="s">
        <v>118</v>
      </c>
      <c r="E155" s="86">
        <v>20000</v>
      </c>
      <c r="F155" s="86">
        <v>20000</v>
      </c>
      <c r="G155" s="86">
        <v>20000</v>
      </c>
      <c r="H155" s="174">
        <v>0</v>
      </c>
      <c r="I155" s="188">
        <f t="shared" si="20"/>
        <v>1</v>
      </c>
    </row>
    <row r="156" spans="1:9" ht="13.5" thickBot="1">
      <c r="A156" s="15"/>
      <c r="B156" s="28">
        <v>90005</v>
      </c>
      <c r="C156" s="32"/>
      <c r="D156" s="107" t="s">
        <v>115</v>
      </c>
      <c r="E156" s="125">
        <f>E157</f>
        <v>50000</v>
      </c>
      <c r="F156" s="157">
        <f>F157</f>
        <v>50000</v>
      </c>
      <c r="G156" s="125">
        <f>G157</f>
        <v>50000</v>
      </c>
      <c r="H156" s="157">
        <v>0</v>
      </c>
      <c r="I156" s="187">
        <f t="shared" si="20"/>
        <v>1</v>
      </c>
    </row>
    <row r="157" spans="1:9" ht="26.25" customHeight="1" thickTop="1">
      <c r="A157" s="15"/>
      <c r="B157" s="16"/>
      <c r="C157" s="137">
        <v>2440</v>
      </c>
      <c r="D157" s="148" t="s">
        <v>118</v>
      </c>
      <c r="E157" s="86">
        <v>50000</v>
      </c>
      <c r="F157" s="174">
        <v>50000</v>
      </c>
      <c r="G157" s="145">
        <v>50000</v>
      </c>
      <c r="H157" s="174">
        <v>0</v>
      </c>
      <c r="I157" s="188">
        <f t="shared" si="20"/>
        <v>1</v>
      </c>
    </row>
    <row r="158" spans="1:9" ht="26.25" thickBot="1">
      <c r="A158" s="15"/>
      <c r="B158" s="28">
        <v>90020</v>
      </c>
      <c r="C158" s="32"/>
      <c r="D158" s="107" t="s">
        <v>116</v>
      </c>
      <c r="E158" s="125">
        <f>E159</f>
        <v>0</v>
      </c>
      <c r="F158" s="157">
        <f>F159</f>
        <v>1302.07</v>
      </c>
      <c r="G158" s="125">
        <f>G159</f>
        <v>1302.07</v>
      </c>
      <c r="H158" s="157">
        <v>0</v>
      </c>
      <c r="I158" s="187"/>
    </row>
    <row r="159" spans="1:9" ht="13.5" thickTop="1">
      <c r="A159" s="33"/>
      <c r="B159" s="16"/>
      <c r="C159" s="20" t="s">
        <v>112</v>
      </c>
      <c r="D159" s="148" t="s">
        <v>113</v>
      </c>
      <c r="E159" s="86">
        <v>0</v>
      </c>
      <c r="F159" s="87">
        <v>1302.07</v>
      </c>
      <c r="G159" s="86">
        <v>1302.07</v>
      </c>
      <c r="H159" s="174">
        <v>0</v>
      </c>
      <c r="I159" s="188"/>
    </row>
    <row r="160" spans="1:9" ht="13.5" thickBot="1">
      <c r="A160" s="22">
        <v>921</v>
      </c>
      <c r="B160" s="10"/>
      <c r="C160" s="138"/>
      <c r="D160" s="141" t="s">
        <v>117</v>
      </c>
      <c r="E160" s="85">
        <f>E161+E163</f>
        <v>20000</v>
      </c>
      <c r="F160" s="154">
        <f>F161+F163</f>
        <v>22528.47</v>
      </c>
      <c r="G160" s="85">
        <f>G161+G163</f>
        <v>22528.47</v>
      </c>
      <c r="H160" s="154">
        <v>0</v>
      </c>
      <c r="I160" s="189">
        <f t="shared" si="20"/>
        <v>1.1264235</v>
      </c>
    </row>
    <row r="161" spans="1:9" ht="13.5" thickBot="1">
      <c r="A161" s="15"/>
      <c r="B161" s="103">
        <v>92109</v>
      </c>
      <c r="C161" s="140"/>
      <c r="D161" s="104" t="s">
        <v>120</v>
      </c>
      <c r="E161" s="105">
        <f>SUM(E162:E162)</f>
        <v>0</v>
      </c>
      <c r="F161" s="155">
        <f>SUM(F162:F162)</f>
        <v>508</v>
      </c>
      <c r="G161" s="105">
        <f>SUM(G162:G162)</f>
        <v>508</v>
      </c>
      <c r="H161" s="155">
        <v>0</v>
      </c>
      <c r="I161" s="186"/>
    </row>
    <row r="162" spans="1:9" ht="13.5" thickTop="1">
      <c r="A162" s="15"/>
      <c r="B162" s="16"/>
      <c r="C162" s="67" t="s">
        <v>24</v>
      </c>
      <c r="D162" s="46" t="s">
        <v>39</v>
      </c>
      <c r="E162" s="101">
        <v>0</v>
      </c>
      <c r="F162" s="102">
        <v>508</v>
      </c>
      <c r="G162" s="101">
        <v>508</v>
      </c>
      <c r="H162" s="178">
        <v>0</v>
      </c>
      <c r="I162" s="188"/>
    </row>
    <row r="163" spans="1:9" ht="13.5" thickBot="1">
      <c r="A163" s="15"/>
      <c r="B163" s="28">
        <v>92116</v>
      </c>
      <c r="C163" s="32"/>
      <c r="D163" s="124" t="s">
        <v>119</v>
      </c>
      <c r="E163" s="125">
        <f>SUM(E164:E165)</f>
        <v>20000</v>
      </c>
      <c r="F163" s="157">
        <f>SUM(F164:F165)</f>
        <v>22020.47</v>
      </c>
      <c r="G163" s="125">
        <f>SUM(G164:G165)</f>
        <v>22020.47</v>
      </c>
      <c r="H163" s="157">
        <v>0</v>
      </c>
      <c r="I163" s="187">
        <f t="shared" si="20"/>
        <v>1.1010235000000002</v>
      </c>
    </row>
    <row r="164" spans="1:9" ht="13.5" thickTop="1">
      <c r="A164" s="15"/>
      <c r="B164" s="16"/>
      <c r="C164" s="67" t="s">
        <v>92</v>
      </c>
      <c r="D164" s="45" t="s">
        <v>93</v>
      </c>
      <c r="E164" s="86">
        <v>0</v>
      </c>
      <c r="F164" s="87">
        <v>2928.99</v>
      </c>
      <c r="G164" s="86">
        <v>2928.99</v>
      </c>
      <c r="H164" s="174">
        <v>0</v>
      </c>
      <c r="I164" s="188"/>
    </row>
    <row r="165" spans="1:9" ht="25.5" customHeight="1">
      <c r="A165" s="33"/>
      <c r="B165" s="16"/>
      <c r="C165" s="34">
        <v>2440</v>
      </c>
      <c r="D165" s="59" t="s">
        <v>125</v>
      </c>
      <c r="E165" s="101">
        <v>20000</v>
      </c>
      <c r="F165" s="102">
        <v>19091.48</v>
      </c>
      <c r="G165" s="101">
        <v>19091.48</v>
      </c>
      <c r="H165" s="178">
        <v>0</v>
      </c>
      <c r="I165" s="190">
        <f t="shared" si="20"/>
        <v>0.95457400000000003</v>
      </c>
    </row>
    <row r="166" spans="1:9" ht="13.5" thickBot="1">
      <c r="A166" s="19">
        <v>926</v>
      </c>
      <c r="B166" s="10"/>
      <c r="C166" s="138"/>
      <c r="D166" s="23" t="s">
        <v>121</v>
      </c>
      <c r="E166" s="85">
        <f>E167+E170</f>
        <v>1590.03</v>
      </c>
      <c r="F166" s="154">
        <f>F167+F170</f>
        <v>28314.52</v>
      </c>
      <c r="G166" s="85">
        <f>G167+G170</f>
        <v>28314.52</v>
      </c>
      <c r="H166" s="154">
        <v>0</v>
      </c>
      <c r="I166" s="190">
        <f t="shared" si="20"/>
        <v>17.807538222549262</v>
      </c>
    </row>
    <row r="167" spans="1:9" ht="13.5" thickBot="1">
      <c r="A167" s="15"/>
      <c r="B167" s="103">
        <v>92605</v>
      </c>
      <c r="C167" s="140"/>
      <c r="D167" s="121" t="s">
        <v>123</v>
      </c>
      <c r="E167" s="105">
        <f>SUM(E168:E169)</f>
        <v>0</v>
      </c>
      <c r="F167" s="155">
        <f t="shared" ref="F167:H167" si="27">SUM(F168:F169)</f>
        <v>1456.32</v>
      </c>
      <c r="G167" s="105">
        <f t="shared" si="27"/>
        <v>1456.32</v>
      </c>
      <c r="H167" s="105">
        <f t="shared" si="27"/>
        <v>0</v>
      </c>
      <c r="I167" s="190"/>
    </row>
    <row r="168" spans="1:9" ht="13.5" thickTop="1">
      <c r="A168" s="15"/>
      <c r="B168" s="16"/>
      <c r="C168" s="242" t="s">
        <v>37</v>
      </c>
      <c r="D168" s="45" t="s">
        <v>26</v>
      </c>
      <c r="E168" s="147"/>
      <c r="F168" s="243">
        <v>16.850000000000001</v>
      </c>
      <c r="G168" s="147">
        <v>16.850000000000001</v>
      </c>
      <c r="H168" s="159"/>
      <c r="I168" s="188"/>
    </row>
    <row r="169" spans="1:9">
      <c r="A169" s="15"/>
      <c r="B169" s="16"/>
      <c r="C169" s="67" t="s">
        <v>92</v>
      </c>
      <c r="D169" s="45" t="s">
        <v>93</v>
      </c>
      <c r="E169" s="86">
        <v>0</v>
      </c>
      <c r="F169" s="87">
        <v>1439.47</v>
      </c>
      <c r="G169" s="86">
        <v>1439.47</v>
      </c>
      <c r="H169" s="174">
        <v>0</v>
      </c>
      <c r="I169" s="190"/>
    </row>
    <row r="170" spans="1:9" ht="13.5" thickBot="1">
      <c r="A170" s="15"/>
      <c r="B170" s="28">
        <v>92695</v>
      </c>
      <c r="C170" s="32"/>
      <c r="D170" s="124" t="s">
        <v>48</v>
      </c>
      <c r="E170" s="125">
        <f>SUM(E171:E173)</f>
        <v>1590.03</v>
      </c>
      <c r="F170" s="157">
        <f t="shared" ref="F170:H170" si="28">SUM(F171:F173)</f>
        <v>26858.2</v>
      </c>
      <c r="G170" s="125">
        <f t="shared" si="28"/>
        <v>26858.2</v>
      </c>
      <c r="H170" s="125">
        <f t="shared" si="28"/>
        <v>0</v>
      </c>
      <c r="I170" s="190">
        <f t="shared" si="20"/>
        <v>16.891630975516186</v>
      </c>
    </row>
    <row r="171" spans="1:9" ht="18" customHeight="1" thickTop="1">
      <c r="A171" s="15"/>
      <c r="B171" s="16"/>
      <c r="C171" s="242" t="s">
        <v>122</v>
      </c>
      <c r="D171" s="247" t="s">
        <v>124</v>
      </c>
      <c r="E171" s="147">
        <v>0</v>
      </c>
      <c r="F171" s="160">
        <v>6300</v>
      </c>
      <c r="G171" s="161">
        <v>6300</v>
      </c>
      <c r="H171" s="159">
        <v>0</v>
      </c>
      <c r="I171" s="188"/>
    </row>
    <row r="172" spans="1:9" ht="38.25">
      <c r="A172" s="15"/>
      <c r="B172" s="16"/>
      <c r="C172" s="248">
        <v>2039</v>
      </c>
      <c r="D172" s="69" t="s">
        <v>69</v>
      </c>
      <c r="E172" s="82">
        <v>1590.03</v>
      </c>
      <c r="F172" s="175">
        <v>8633</v>
      </c>
      <c r="G172" s="175">
        <v>8633</v>
      </c>
      <c r="H172" s="175">
        <v>0</v>
      </c>
      <c r="I172" s="190">
        <f t="shared" si="20"/>
        <v>5.4294573058369968</v>
      </c>
    </row>
    <row r="173" spans="1:9" ht="42" customHeight="1" thickBot="1">
      <c r="A173" s="5"/>
      <c r="B173" s="7"/>
      <c r="C173" s="250">
        <v>2708</v>
      </c>
      <c r="D173" s="251" t="s">
        <v>70</v>
      </c>
      <c r="E173" s="143">
        <v>0</v>
      </c>
      <c r="F173" s="179">
        <v>11925.2</v>
      </c>
      <c r="G173" s="179">
        <v>11925.2</v>
      </c>
      <c r="H173" s="179">
        <v>0</v>
      </c>
      <c r="I173" s="193">
        <v>0</v>
      </c>
    </row>
    <row r="174" spans="1:9" ht="13.5" thickBot="1">
      <c r="A174" s="22" t="s">
        <v>2</v>
      </c>
      <c r="B174" s="36" t="s">
        <v>2</v>
      </c>
      <c r="C174" s="36" t="s">
        <v>2</v>
      </c>
      <c r="D174" s="2" t="s">
        <v>51</v>
      </c>
      <c r="E174" s="84">
        <f>E11+E20+E23+E32+E41+E47+E57+E63+E96+E105+E125+E128+E144+E150+E153+E160+E166</f>
        <v>27947860.700000003</v>
      </c>
      <c r="F174" s="84">
        <f>F11+F20+F23+F32+F41+F47+F57+F60+F63+F96+F105+F125+F128+F144+F150+F153+F160+F166</f>
        <v>27048596.960000001</v>
      </c>
      <c r="G174" s="84">
        <f>G11+G20+G23+G32+G41+G47+G57+G60+G63+G96+G105+G125+G128+G144+G150+G153+G160+G166</f>
        <v>26504698.890000001</v>
      </c>
      <c r="H174" s="84">
        <f>H11+H20+H23+H32+H41+H47+H57+H60+H63+H96+H105+H125+H128+H144+H150+H153+H160+H166</f>
        <v>543898.07000000007</v>
      </c>
      <c r="I174" s="249">
        <f t="shared" si="20"/>
        <v>0.967823521461877</v>
      </c>
    </row>
    <row r="175" spans="1:9">
      <c r="A175" s="17"/>
      <c r="B175" s="17"/>
      <c r="C175" s="17"/>
      <c r="D175" s="17"/>
    </row>
    <row r="176" spans="1:9">
      <c r="A176" s="17"/>
      <c r="B176" s="17"/>
      <c r="C176" s="17"/>
      <c r="D176" s="17"/>
    </row>
    <row r="177" spans="1:6">
      <c r="A177" s="17"/>
      <c r="B177" s="38"/>
      <c r="C177" s="17"/>
      <c r="D177" s="17"/>
      <c r="E177" s="252"/>
      <c r="F177" s="252"/>
    </row>
    <row r="178" spans="1:6">
      <c r="A178" s="17"/>
      <c r="B178" s="17"/>
      <c r="C178" s="17"/>
      <c r="D178" s="17"/>
    </row>
    <row r="179" spans="1:6">
      <c r="A179" s="39"/>
      <c r="B179" s="39"/>
      <c r="C179" s="42"/>
      <c r="D179" s="39"/>
      <c r="F179" s="258"/>
    </row>
    <row r="180" spans="1:6">
      <c r="A180" s="17"/>
      <c r="B180" s="17"/>
      <c r="C180" s="41"/>
      <c r="D180" s="17"/>
    </row>
    <row r="181" spans="1:6">
      <c r="A181" s="17"/>
      <c r="B181" s="17"/>
      <c r="C181" s="41"/>
      <c r="D181" s="17"/>
    </row>
    <row r="182" spans="1:6">
      <c r="A182" s="17"/>
      <c r="B182" s="17"/>
      <c r="C182" s="17"/>
      <c r="D182" s="17"/>
    </row>
    <row r="183" spans="1:6">
      <c r="A183" s="17"/>
      <c r="B183" s="17"/>
      <c r="C183" s="17"/>
      <c r="D183" s="17"/>
    </row>
    <row r="184" spans="1:6">
      <c r="A184" s="17"/>
      <c r="B184" s="17"/>
      <c r="C184" s="17"/>
      <c r="D184" s="17"/>
    </row>
    <row r="185" spans="1:6">
      <c r="A185" s="17"/>
      <c r="B185" s="17"/>
      <c r="C185" s="17"/>
      <c r="D185" s="17"/>
    </row>
    <row r="186" spans="1:6">
      <c r="A186" s="39"/>
      <c r="B186" s="39"/>
      <c r="C186" s="39"/>
      <c r="D186" s="39"/>
    </row>
    <row r="187" spans="1:6">
      <c r="A187" s="17"/>
      <c r="B187" s="17"/>
      <c r="C187" s="17"/>
      <c r="D187" s="39"/>
    </row>
    <row r="188" spans="1:6">
      <c r="A188" s="17"/>
      <c r="B188" s="17"/>
      <c r="C188" s="17"/>
      <c r="D188" s="39"/>
    </row>
    <row r="189" spans="1:6">
      <c r="A189" s="17"/>
      <c r="B189" s="17"/>
      <c r="C189" s="17"/>
      <c r="D189" s="40"/>
    </row>
    <row r="190" spans="1:6">
      <c r="A190" s="17"/>
      <c r="B190" s="17"/>
      <c r="C190" s="17"/>
      <c r="D190" s="40"/>
    </row>
    <row r="191" spans="1:6">
      <c r="A191" s="17"/>
      <c r="B191" s="17"/>
      <c r="C191" s="17"/>
      <c r="D191" s="17"/>
    </row>
    <row r="192" spans="1:6">
      <c r="A192" s="17"/>
      <c r="B192" s="17"/>
      <c r="C192" s="17"/>
      <c r="D192" s="17"/>
    </row>
    <row r="193" spans="1:4">
      <c r="A193" s="17"/>
      <c r="B193" s="17"/>
      <c r="C193" s="17"/>
      <c r="D193" s="17"/>
    </row>
    <row r="194" spans="1:4">
      <c r="A194" s="17"/>
      <c r="B194" s="17"/>
      <c r="C194" s="17"/>
      <c r="D194" s="17"/>
    </row>
    <row r="195" spans="1:4">
      <c r="A195" s="17"/>
      <c r="B195" s="17"/>
      <c r="C195" s="17"/>
      <c r="D195" s="17"/>
    </row>
    <row r="196" spans="1:4">
      <c r="A196" s="39"/>
      <c r="B196" s="39"/>
      <c r="C196" s="42"/>
      <c r="D196" s="39"/>
    </row>
    <row r="197" spans="1:4">
      <c r="A197" s="39"/>
      <c r="B197" s="39"/>
      <c r="C197" s="42"/>
      <c r="D197" s="39"/>
    </row>
    <row r="198" spans="1:4">
      <c r="A198" s="40"/>
      <c r="B198" s="40"/>
      <c r="C198" s="43"/>
      <c r="D198" s="40"/>
    </row>
    <row r="199" spans="1:4">
      <c r="A199" s="40"/>
      <c r="B199" s="40"/>
      <c r="C199" s="43"/>
      <c r="D199" s="40"/>
    </row>
    <row r="200" spans="1:4">
      <c r="A200" s="40"/>
      <c r="B200" s="40"/>
      <c r="C200" s="43"/>
      <c r="D200" s="40"/>
    </row>
    <row r="201" spans="1:4">
      <c r="A201" s="39"/>
      <c r="B201" s="39"/>
      <c r="C201" s="41"/>
      <c r="D201" s="17"/>
    </row>
    <row r="202" spans="1:4">
      <c r="A202" s="39"/>
      <c r="B202" s="39"/>
      <c r="C202" s="44"/>
      <c r="D202" s="17"/>
    </row>
    <row r="203" spans="1:4">
      <c r="A203" s="39"/>
      <c r="B203" s="39"/>
      <c r="C203" s="44"/>
      <c r="D203" s="17"/>
    </row>
    <row r="204" spans="1:4">
      <c r="A204" s="39"/>
      <c r="B204" s="39"/>
      <c r="C204" s="42"/>
      <c r="D204" s="39"/>
    </row>
    <row r="205" spans="1:4">
      <c r="A205" s="39"/>
      <c r="B205" s="40"/>
      <c r="C205" s="43"/>
      <c r="D205" s="40"/>
    </row>
    <row r="206" spans="1:4">
      <c r="A206" s="39"/>
      <c r="B206" s="39"/>
      <c r="C206" s="42"/>
      <c r="D206" s="40"/>
    </row>
    <row r="207" spans="1:4">
      <c r="A207" s="39"/>
      <c r="B207" s="39"/>
      <c r="C207" s="42"/>
      <c r="D207" s="40"/>
    </row>
    <row r="208" spans="1:4">
      <c r="A208" s="39"/>
      <c r="B208" s="39"/>
      <c r="C208" s="42"/>
      <c r="D208" s="40"/>
    </row>
    <row r="209" spans="1:6">
      <c r="A209" s="17"/>
      <c r="B209" s="17"/>
      <c r="C209" s="41"/>
      <c r="D209" s="17"/>
    </row>
    <row r="210" spans="1:6">
      <c r="A210" s="17"/>
      <c r="B210" s="17"/>
      <c r="C210" s="44"/>
      <c r="D210" s="17"/>
    </row>
    <row r="211" spans="1:6">
      <c r="A211" s="17"/>
      <c r="B211" s="17"/>
      <c r="C211" s="44"/>
      <c r="D211" s="17"/>
    </row>
    <row r="212" spans="1:6">
      <c r="A212" s="17"/>
      <c r="B212" s="17"/>
      <c r="C212" s="44"/>
      <c r="D212" s="17"/>
    </row>
    <row r="213" spans="1:6">
      <c r="A213" s="17"/>
      <c r="B213" s="17"/>
      <c r="C213" s="44"/>
      <c r="D213" s="17"/>
    </row>
    <row r="214" spans="1:6">
      <c r="A214" s="17"/>
      <c r="B214" s="17"/>
      <c r="C214" s="44"/>
      <c r="D214" s="17"/>
    </row>
    <row r="215" spans="1:6">
      <c r="A215" s="17"/>
      <c r="B215" s="17"/>
      <c r="C215" s="41"/>
      <c r="D215" s="17"/>
    </row>
    <row r="216" spans="1:6">
      <c r="A216" s="17"/>
      <c r="B216" s="17"/>
      <c r="C216" s="44"/>
      <c r="D216" s="17"/>
    </row>
    <row r="217" spans="1:6">
      <c r="A217" s="17"/>
      <c r="B217" s="17"/>
      <c r="C217" s="44"/>
      <c r="D217" s="17"/>
    </row>
    <row r="218" spans="1:6">
      <c r="A218" s="17"/>
      <c r="B218" s="17"/>
      <c r="C218" s="44"/>
      <c r="D218" s="17"/>
    </row>
    <row r="219" spans="1:6">
      <c r="A219" s="39" t="s">
        <v>2</v>
      </c>
      <c r="B219" s="39"/>
      <c r="C219" s="39"/>
      <c r="D219" s="39"/>
    </row>
    <row r="220" spans="1:6">
      <c r="A220" s="39"/>
      <c r="B220" s="39"/>
      <c r="C220" s="39"/>
      <c r="D220" s="39"/>
    </row>
    <row r="221" spans="1:6">
      <c r="A221" s="39" t="s">
        <v>2</v>
      </c>
      <c r="B221" s="39"/>
      <c r="C221" s="39"/>
      <c r="D221" s="39"/>
    </row>
    <row r="223" spans="1:6">
      <c r="E223" s="37"/>
      <c r="F223" s="37"/>
    </row>
  </sheetData>
  <phoneticPr fontId="0" type="noConversion"/>
  <printOptions horizontalCentered="1"/>
  <pageMargins left="0.19685039370078741" right="0" top="0.98425196850393704" bottom="0.98425196850393704" header="0.51181102362204722" footer="0.51181102362204722"/>
  <pageSetup paperSize="9" orientation="landscape" horizontalDpi="4294967294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I pół.2008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2009-03-19T09:53:18Z</cp:lastPrinted>
  <dcterms:created xsi:type="dcterms:W3CDTF">1997-03-25T00:14:35Z</dcterms:created>
  <dcterms:modified xsi:type="dcterms:W3CDTF">2009-03-19T09:53:43Z</dcterms:modified>
</cp:coreProperties>
</file>