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580" windowHeight="6855"/>
  </bookViews>
  <sheets>
    <sheet name="wydatki ogółem 2008" sheetId="1" r:id="rId1"/>
  </sheets>
  <calcPr calcId="125725"/>
</workbook>
</file>

<file path=xl/calcChain.xml><?xml version="1.0" encoding="utf-8"?>
<calcChain xmlns="http://schemas.openxmlformats.org/spreadsheetml/2006/main">
  <c r="H81" i="1"/>
  <c r="H80"/>
  <c r="F21" l="1"/>
  <c r="F88"/>
  <c r="F60"/>
  <c r="F33"/>
  <c r="M105"/>
  <c r="L105"/>
  <c r="K105"/>
  <c r="J105"/>
  <c r="F45"/>
  <c r="H45" s="1"/>
  <c r="F38"/>
  <c r="H38" s="1"/>
  <c r="F39"/>
  <c r="H39" s="1"/>
  <c r="M42" l="1"/>
  <c r="L42"/>
  <c r="K42"/>
  <c r="J42"/>
  <c r="I42"/>
  <c r="G42"/>
  <c r="F42"/>
  <c r="E42"/>
  <c r="D42"/>
  <c r="N45"/>
  <c r="N39"/>
  <c r="N38"/>
  <c r="N104"/>
  <c r="N103"/>
  <c r="N102"/>
  <c r="N100"/>
  <c r="N99"/>
  <c r="N98"/>
  <c r="N97"/>
  <c r="N95"/>
  <c r="N94"/>
  <c r="N93"/>
  <c r="N92"/>
  <c r="N91"/>
  <c r="N90"/>
  <c r="N89"/>
  <c r="N88"/>
  <c r="N86"/>
  <c r="N85"/>
  <c r="N83"/>
  <c r="N81"/>
  <c r="N80"/>
  <c r="N79"/>
  <c r="N78"/>
  <c r="N77"/>
  <c r="N76"/>
  <c r="N75"/>
  <c r="N74"/>
  <c r="N73"/>
  <c r="N71"/>
  <c r="N70"/>
  <c r="N69"/>
  <c r="N68"/>
  <c r="N66"/>
  <c r="N65"/>
  <c r="N64"/>
  <c r="N63"/>
  <c r="N62"/>
  <c r="N61"/>
  <c r="N60"/>
  <c r="N59"/>
  <c r="N58"/>
  <c r="N56"/>
  <c r="N54"/>
  <c r="N52"/>
  <c r="N51"/>
  <c r="N50"/>
  <c r="N49"/>
  <c r="N48"/>
  <c r="N46"/>
  <c r="N44"/>
  <c r="N43"/>
  <c r="N41"/>
  <c r="N40"/>
  <c r="N37"/>
  <c r="N36"/>
  <c r="N35"/>
  <c r="N33"/>
  <c r="N32"/>
  <c r="N31"/>
  <c r="N29"/>
  <c r="N28"/>
  <c r="N26"/>
  <c r="N24"/>
  <c r="N23"/>
  <c r="N22"/>
  <c r="N21"/>
  <c r="N19"/>
  <c r="N18"/>
  <c r="N17"/>
  <c r="N16"/>
  <c r="N15"/>
  <c r="N14"/>
  <c r="L96"/>
  <c r="K96"/>
  <c r="J96"/>
  <c r="I96"/>
  <c r="G96"/>
  <c r="H46"/>
  <c r="H52"/>
  <c r="H56"/>
  <c r="F31"/>
  <c r="L13"/>
  <c r="K13"/>
  <c r="J13"/>
  <c r="I13"/>
  <c r="G13"/>
  <c r="L20"/>
  <c r="K20"/>
  <c r="J20"/>
  <c r="I20"/>
  <c r="G20"/>
  <c r="L27"/>
  <c r="K27"/>
  <c r="J27"/>
  <c r="I27"/>
  <c r="G27"/>
  <c r="L30"/>
  <c r="K30"/>
  <c r="J30"/>
  <c r="I30"/>
  <c r="G30"/>
  <c r="L34"/>
  <c r="K34"/>
  <c r="J34"/>
  <c r="I34"/>
  <c r="G34"/>
  <c r="L47"/>
  <c r="K47"/>
  <c r="J47"/>
  <c r="I47"/>
  <c r="G47"/>
  <c r="L53"/>
  <c r="K53"/>
  <c r="J53"/>
  <c r="I53"/>
  <c r="G53"/>
  <c r="L57"/>
  <c r="K57"/>
  <c r="J57"/>
  <c r="I57"/>
  <c r="G57"/>
  <c r="L67"/>
  <c r="K67"/>
  <c r="J67"/>
  <c r="I67"/>
  <c r="G67"/>
  <c r="L72"/>
  <c r="K72"/>
  <c r="J72"/>
  <c r="I72"/>
  <c r="G72"/>
  <c r="K82"/>
  <c r="J82"/>
  <c r="I82"/>
  <c r="G82"/>
  <c r="K84"/>
  <c r="J84"/>
  <c r="I84"/>
  <c r="G84"/>
  <c r="L87"/>
  <c r="K87"/>
  <c r="J87"/>
  <c r="I87"/>
  <c r="G87"/>
  <c r="K101"/>
  <c r="J101"/>
  <c r="I101"/>
  <c r="G101"/>
  <c r="F104"/>
  <c r="F103"/>
  <c r="F102"/>
  <c r="F100"/>
  <c r="F99"/>
  <c r="F97"/>
  <c r="F95"/>
  <c r="F94"/>
  <c r="F93"/>
  <c r="F92"/>
  <c r="H92" s="1"/>
  <c r="F91"/>
  <c r="F90"/>
  <c r="F89"/>
  <c r="F85"/>
  <c r="F83"/>
  <c r="F82" s="1"/>
  <c r="F81"/>
  <c r="F79"/>
  <c r="F76"/>
  <c r="F75"/>
  <c r="H75" s="1"/>
  <c r="F74"/>
  <c r="F70"/>
  <c r="F68"/>
  <c r="F65"/>
  <c r="F63"/>
  <c r="F62"/>
  <c r="F61"/>
  <c r="F59"/>
  <c r="F58"/>
  <c r="H58" s="1"/>
  <c r="F56"/>
  <c r="F54"/>
  <c r="H54" s="1"/>
  <c r="H53" s="1"/>
  <c r="F52"/>
  <c r="F50"/>
  <c r="F48"/>
  <c r="F46"/>
  <c r="F44"/>
  <c r="H44" s="1"/>
  <c r="F43"/>
  <c r="F40"/>
  <c r="F37"/>
  <c r="F36"/>
  <c r="F29"/>
  <c r="F28"/>
  <c r="F26"/>
  <c r="F24"/>
  <c r="F23"/>
  <c r="F22"/>
  <c r="F19"/>
  <c r="F14"/>
  <c r="G105" l="1"/>
  <c r="I105"/>
  <c r="F101"/>
  <c r="H83"/>
  <c r="F53"/>
  <c r="F27"/>
  <c r="E18"/>
  <c r="E47"/>
  <c r="D47"/>
  <c r="E84"/>
  <c r="E13"/>
  <c r="E20"/>
  <c r="E25"/>
  <c r="E27"/>
  <c r="E30"/>
  <c r="E34"/>
  <c r="E53"/>
  <c r="E55"/>
  <c r="E57"/>
  <c r="E67"/>
  <c r="E72"/>
  <c r="E82"/>
  <c r="E87"/>
  <c r="E96"/>
  <c r="E101"/>
  <c r="N42"/>
  <c r="K55"/>
  <c r="K25"/>
  <c r="K18"/>
  <c r="N47" l="1"/>
  <c r="E105"/>
  <c r="H50"/>
  <c r="H48"/>
  <c r="H43"/>
  <c r="H42" s="1"/>
  <c r="H40"/>
  <c r="H37"/>
  <c r="H36"/>
  <c r="H29"/>
  <c r="H28"/>
  <c r="H26"/>
  <c r="H25" s="1"/>
  <c r="H24"/>
  <c r="H23"/>
  <c r="H22"/>
  <c r="H19"/>
  <c r="H18" s="1"/>
  <c r="H14"/>
  <c r="H104"/>
  <c r="H103"/>
  <c r="H102"/>
  <c r="H100"/>
  <c r="H99"/>
  <c r="H97"/>
  <c r="H95"/>
  <c r="H94"/>
  <c r="H93"/>
  <c r="H89"/>
  <c r="H90"/>
  <c r="H91"/>
  <c r="H85"/>
  <c r="H82"/>
  <c r="H79"/>
  <c r="H76"/>
  <c r="H74"/>
  <c r="H70"/>
  <c r="H68"/>
  <c r="H65"/>
  <c r="H63"/>
  <c r="H62"/>
  <c r="H61"/>
  <c r="H59"/>
  <c r="L101"/>
  <c r="J18"/>
  <c r="I18"/>
  <c r="F18"/>
  <c r="J25"/>
  <c r="I25"/>
  <c r="J55"/>
  <c r="I55"/>
  <c r="H55"/>
  <c r="G55"/>
  <c r="H27" l="1"/>
  <c r="H101"/>
  <c r="D87"/>
  <c r="N87" s="1"/>
  <c r="D13"/>
  <c r="D18"/>
  <c r="G18"/>
  <c r="M18"/>
  <c r="D20"/>
  <c r="N20" s="1"/>
  <c r="D25"/>
  <c r="N25" s="1"/>
  <c r="F25"/>
  <c r="G25"/>
  <c r="L25"/>
  <c r="M25"/>
  <c r="D27"/>
  <c r="N27" s="1"/>
  <c r="D30"/>
  <c r="N30" s="1"/>
  <c r="D34"/>
  <c r="N34" s="1"/>
  <c r="D53"/>
  <c r="N53" s="1"/>
  <c r="M53"/>
  <c r="D55"/>
  <c r="N55" s="1"/>
  <c r="F55"/>
  <c r="M55"/>
  <c r="D57"/>
  <c r="N57" s="1"/>
  <c r="D67"/>
  <c r="N67" s="1"/>
  <c r="D72"/>
  <c r="N72" s="1"/>
  <c r="D82"/>
  <c r="N82" s="1"/>
  <c r="L82"/>
  <c r="M82"/>
  <c r="D84"/>
  <c r="N84" s="1"/>
  <c r="D96"/>
  <c r="N96" s="1"/>
  <c r="D101"/>
  <c r="N101" s="1"/>
  <c r="N13" l="1"/>
  <c r="D105"/>
  <c r="N105" s="1"/>
  <c r="M101"/>
  <c r="M67"/>
  <c r="M27"/>
  <c r="F15"/>
  <c r="H15" l="1"/>
  <c r="F16"/>
  <c r="H16" l="1"/>
  <c r="M13"/>
  <c r="F17"/>
  <c r="F13" s="1"/>
  <c r="H17" l="1"/>
  <c r="H13" s="1"/>
  <c r="M96"/>
  <c r="F98"/>
  <c r="F96" s="1"/>
  <c r="H98" l="1"/>
  <c r="H96" s="1"/>
  <c r="F87"/>
  <c r="M87"/>
  <c r="H88"/>
  <c r="H87" s="1"/>
  <c r="F20"/>
  <c r="M20"/>
  <c r="H21"/>
  <c r="H20" s="1"/>
  <c r="H31"/>
  <c r="H33"/>
  <c r="H60"/>
  <c r="F66"/>
  <c r="H66" s="1"/>
  <c r="F69"/>
  <c r="H69" l="1"/>
  <c r="F71"/>
  <c r="F67" s="1"/>
  <c r="H71" l="1"/>
  <c r="H67" s="1"/>
  <c r="F78"/>
  <c r="H78" s="1"/>
  <c r="F77"/>
  <c r="H77" s="1"/>
  <c r="F80"/>
  <c r="M30"/>
  <c r="F32"/>
  <c r="F30" s="1"/>
  <c r="H32" l="1"/>
  <c r="H30" s="1"/>
  <c r="M57"/>
  <c r="F64"/>
  <c r="F57" s="1"/>
  <c r="F105" s="1"/>
  <c r="H64" l="1"/>
  <c r="H57" s="1"/>
  <c r="F35"/>
  <c r="H35" s="1"/>
  <c r="F51"/>
  <c r="H51" s="1"/>
  <c r="M34"/>
  <c r="F41"/>
  <c r="H41" s="1"/>
  <c r="H34" l="1"/>
  <c r="F34"/>
  <c r="M72"/>
  <c r="F73"/>
  <c r="H73" s="1"/>
  <c r="H72" s="1"/>
  <c r="F72" l="1"/>
  <c r="M84"/>
  <c r="F86"/>
  <c r="F84" s="1"/>
  <c r="H86"/>
  <c r="H84" s="1"/>
  <c r="M47"/>
  <c r="F49"/>
  <c r="F47" s="1"/>
  <c r="H49"/>
  <c r="H47" s="1"/>
  <c r="H105" s="1"/>
</calcChain>
</file>

<file path=xl/sharedStrings.xml><?xml version="1.0" encoding="utf-8"?>
<sst xmlns="http://schemas.openxmlformats.org/spreadsheetml/2006/main" count="133" uniqueCount="116">
  <si>
    <t>Dział</t>
  </si>
  <si>
    <t>Rozdział</t>
  </si>
  <si>
    <t>Leśnictwo</t>
  </si>
  <si>
    <t>Pozostała działalność</t>
  </si>
  <si>
    <t>Drogi publiczne gminne</t>
  </si>
  <si>
    <t>Szkoły podstawowe</t>
  </si>
  <si>
    <t>Przedszkola</t>
  </si>
  <si>
    <t>Biblioteki</t>
  </si>
  <si>
    <t>Ochrona zdrowia</t>
  </si>
  <si>
    <t>Lecznictwo ambulatoryjne</t>
  </si>
  <si>
    <t>Dodatki mieszkaniowe</t>
  </si>
  <si>
    <t>Kultura fizyczna i sport</t>
  </si>
  <si>
    <t>Obrona cywilna</t>
  </si>
  <si>
    <t>Różne rozliczenia</t>
  </si>
  <si>
    <t>x</t>
  </si>
  <si>
    <t>Ogółem wydatki budżetu gminy</t>
  </si>
  <si>
    <t>Gospodarka mieszkaniowa</t>
  </si>
  <si>
    <t>Działalność usługowa</t>
  </si>
  <si>
    <t>Administracja publiczna</t>
  </si>
  <si>
    <t xml:space="preserve">Oświata i wychowanie </t>
  </si>
  <si>
    <t>Gimnazja</t>
  </si>
  <si>
    <t>Edukacyjna opieka wychowawcza</t>
  </si>
  <si>
    <t>Rolnictwo i łowiectwo</t>
  </si>
  <si>
    <t>Transport i łączność</t>
  </si>
  <si>
    <t>Dowożenie uczniów do szkół</t>
  </si>
  <si>
    <t>Oczyszczanie miast i wsi</t>
  </si>
  <si>
    <t>Utrzymanie zieleni w miastach i gminach</t>
  </si>
  <si>
    <t>Oświetlenie ulic ,placów i dróg</t>
  </si>
  <si>
    <t>Izby rolnicze</t>
  </si>
  <si>
    <t>Dokształcanie i doskonalenie nauczycieli</t>
  </si>
  <si>
    <t>Cmentarze</t>
  </si>
  <si>
    <t>010</t>
  </si>
  <si>
    <t>01030</t>
  </si>
  <si>
    <t>01095</t>
  </si>
  <si>
    <t>020</t>
  </si>
  <si>
    <t>02095</t>
  </si>
  <si>
    <t>Pomoc społeczna</t>
  </si>
  <si>
    <t>Lokalny transport zbiorowy</t>
  </si>
  <si>
    <t>Pomoc materialna dla uczniów</t>
  </si>
  <si>
    <t>Zadania w zakresie kultury fizycznej i sportu</t>
  </si>
  <si>
    <t>Opracowania geodezyjne i kartograficzne</t>
  </si>
  <si>
    <t>Zwalczanie narkomanii</t>
  </si>
  <si>
    <t>Ochrona zabytków i opieka nad zabytkami</t>
  </si>
  <si>
    <t>w złotych</t>
  </si>
  <si>
    <t xml:space="preserve"> Nazwa</t>
  </si>
  <si>
    <t>Plany zagospodarowania przestrzennego</t>
  </si>
  <si>
    <t>Ochotnicze straże pożarne</t>
  </si>
  <si>
    <t>Rezerwy ogólne  i celowe</t>
  </si>
  <si>
    <t>Oddziały przedszkolne w szkołach podstawowych</t>
  </si>
  <si>
    <t>Zespoły obsługi ekonomiczno-administarcyjnej szkół</t>
  </si>
  <si>
    <t>Ośrodki pomocy społecznej</t>
  </si>
  <si>
    <t>Turystyka</t>
  </si>
  <si>
    <t>Komendy powiatowe policji</t>
  </si>
  <si>
    <t>Ośrodki Wsparcia</t>
  </si>
  <si>
    <t>Schroniska dla zwierząt</t>
  </si>
  <si>
    <t>01010</t>
  </si>
  <si>
    <t>01008</t>
  </si>
  <si>
    <t>Melioracje wodne</t>
  </si>
  <si>
    <t xml:space="preserve">Promocja gminy </t>
  </si>
  <si>
    <t>Drogi publiczne powiatowe</t>
  </si>
  <si>
    <t>Straż Graniczna</t>
  </si>
  <si>
    <t>Zasiłki i pomoc w naturze oraz składki na ubezpieczenia emerytalne i rentowe</t>
  </si>
  <si>
    <t>Pozostałe zadania w zakresie polityki społecznej</t>
  </si>
  <si>
    <t>Kultura i ochrona dziedzictwa narodowego</t>
  </si>
  <si>
    <t>Wydatki bieżące</t>
  </si>
  <si>
    <t>Wynagrodzenia i pochodne od wynagrodzeń</t>
  </si>
  <si>
    <t>Wydatki na obsługę długu</t>
  </si>
  <si>
    <t>Wydatki majątkowe</t>
  </si>
  <si>
    <t xml:space="preserve">Dochody od osób prawnych, od osób fizycznych i od innych jednostek nie posiadających osobowości prawnej oraz wydatki związane z ich poborem </t>
  </si>
  <si>
    <t>Pobór podatków, opłat i niepodatkowych należności budżetowych</t>
  </si>
  <si>
    <t>Urzędy wojewódzkie</t>
  </si>
  <si>
    <t>Przeciwdziałanie alkoholizmowi</t>
  </si>
  <si>
    <t>Usługi opiekuńcze i specjalistyczne usługi opiekuńcze</t>
  </si>
  <si>
    <t>Gospodarka komunalna i ochrona środowiska</t>
  </si>
  <si>
    <t>Gospodarka ściekowa i ochrona wód</t>
  </si>
  <si>
    <t>Gospodarka gruntami, nieruchomościami</t>
  </si>
  <si>
    <t>Świadczenia rodzinne, zaliczka alimentacyjna oraz składki na ubezpieczenia emerytalne i rentowe z ubezpieczenia  społecznego</t>
  </si>
  <si>
    <t>Domy i ośrodki kultury, świetlice i kluby</t>
  </si>
  <si>
    <t>Składki na ubezpieczenie zdrowotne opłacane za osoby pobierające niektóre świadczenia z pomocy społecznej oraz niektóre świadczenia rodzinne oraz za osoby uczestniczące w zajęciach w centrum integracji społecznej</t>
  </si>
  <si>
    <t>Dotacje na zadania bieżące</t>
  </si>
  <si>
    <t>Świadczenia na rzecz osób fizycznych</t>
  </si>
  <si>
    <t>Wydatki zązane z realizacją zadań statutowych</t>
  </si>
  <si>
    <t xml:space="preserve">                                                                     z tego:</t>
  </si>
  <si>
    <t>Gospodarka odpadami</t>
  </si>
  <si>
    <t>Obiekty sportowe</t>
  </si>
  <si>
    <t>Zasiłki stałe</t>
  </si>
  <si>
    <t>7.</t>
  </si>
  <si>
    <t>8.</t>
  </si>
  <si>
    <t>9.</t>
  </si>
  <si>
    <t>10.</t>
  </si>
  <si>
    <t>11.</t>
  </si>
  <si>
    <t xml:space="preserve">                                                      </t>
  </si>
  <si>
    <t>Wydatki na programy finansowane z udziałem środków o których mowa w art.5 ust.1 pkt 2 i 3ustawy o fin.publ.w części związanej z realizacją zadań Gminy</t>
  </si>
  <si>
    <t xml:space="preserve">    Plan                       na 2010 r.</t>
  </si>
  <si>
    <t>12.</t>
  </si>
  <si>
    <t>5.</t>
  </si>
  <si>
    <t>6.</t>
  </si>
  <si>
    <t>13.</t>
  </si>
  <si>
    <t>Bezpieczeństwo publiczne i ochrona przeciw pożarowa</t>
  </si>
  <si>
    <t>% realizacji</t>
  </si>
  <si>
    <t>14.</t>
  </si>
  <si>
    <t>Urzędy naczelnych organów władzy państwowej kontroli i ochrony prawa</t>
  </si>
  <si>
    <t xml:space="preserve">Urzędy naczelnych organów władzy państwowej kontroli i ochrony prawa oraz sądownictwa </t>
  </si>
  <si>
    <t>Rady Gmin</t>
  </si>
  <si>
    <t>Urzędy gmin</t>
  </si>
  <si>
    <t>Wybory Prezydenta rzeczypospolitej Polskiej</t>
  </si>
  <si>
    <t>Ochrona gleby i wód podziemnych</t>
  </si>
  <si>
    <t xml:space="preserve">                                                     Wydatki budżetu Gminy Kołbaskowo</t>
  </si>
  <si>
    <t>Infrastruktura wodociągowa i sanitacyjna wsi</t>
  </si>
  <si>
    <t>Tab. Nr 2</t>
  </si>
  <si>
    <t>Stołówki szkolne i przedszkolne</t>
  </si>
  <si>
    <t>w tym:</t>
  </si>
  <si>
    <t>Wykonanie  za 2010 r.</t>
  </si>
  <si>
    <t>Wybory do rad gmin,rad powiatów i sejmików województw, wybory wójtów, burmistrzów i prezydentów miast oraz  referenda gminne, powiatowe i wojewódzkie</t>
  </si>
  <si>
    <t>Spis powszechny i inne</t>
  </si>
  <si>
    <t xml:space="preserve">                                                                    za   2010rok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</si>
</sst>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"/>
  </numFmts>
  <fonts count="10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3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0" fillId="0" borderId="0" xfId="0" applyNumberFormat="1"/>
    <xf numFmtId="0" fontId="3" fillId="0" borderId="0" xfId="0" applyFont="1" applyBorder="1"/>
    <xf numFmtId="0" fontId="0" fillId="0" borderId="0" xfId="0" applyAlignment="1"/>
    <xf numFmtId="0" fontId="2" fillId="2" borderId="19" xfId="0" applyFont="1" applyFill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right"/>
    </xf>
    <xf numFmtId="0" fontId="6" fillId="0" borderId="6" xfId="0" applyFont="1" applyBorder="1"/>
    <xf numFmtId="0" fontId="7" fillId="0" borderId="0" xfId="0" applyFont="1"/>
    <xf numFmtId="0" fontId="7" fillId="0" borderId="7" xfId="0" quotePrefix="1" applyFont="1" applyBorder="1" applyAlignment="1">
      <alignment horizontal="right"/>
    </xf>
    <xf numFmtId="0" fontId="7" fillId="0" borderId="5" xfId="0" quotePrefix="1" applyFont="1" applyBorder="1" applyAlignment="1">
      <alignment horizontal="right"/>
    </xf>
    <xf numFmtId="0" fontId="7" fillId="0" borderId="5" xfId="0" applyFont="1" applyBorder="1"/>
    <xf numFmtId="0" fontId="6" fillId="0" borderId="7" xfId="0" quotePrefix="1" applyFont="1" applyBorder="1" applyAlignment="1">
      <alignment horizontal="right"/>
    </xf>
    <xf numFmtId="0" fontId="7" fillId="0" borderId="16" xfId="0" quotePrefix="1" applyFont="1" applyBorder="1" applyAlignment="1">
      <alignment horizontal="right"/>
    </xf>
    <xf numFmtId="0" fontId="7" fillId="0" borderId="16" xfId="0" applyFont="1" applyBorder="1" applyAlignment="1">
      <alignment wrapText="1"/>
    </xf>
    <xf numFmtId="0" fontId="6" fillId="0" borderId="7" xfId="0" applyFont="1" applyBorder="1" applyAlignment="1">
      <alignment horizontal="right"/>
    </xf>
    <xf numFmtId="0" fontId="7" fillId="0" borderId="16" xfId="0" applyFont="1" applyBorder="1"/>
    <xf numFmtId="0" fontId="7" fillId="0" borderId="8" xfId="0" applyFont="1" applyBorder="1" applyAlignment="1">
      <alignment horizontal="right"/>
    </xf>
    <xf numFmtId="0" fontId="7" fillId="0" borderId="9" xfId="0" applyFont="1" applyBorder="1"/>
    <xf numFmtId="0" fontId="7" fillId="0" borderId="10" xfId="0" quotePrefix="1" applyFont="1" applyBorder="1" applyAlignment="1">
      <alignment horizontal="right"/>
    </xf>
    <xf numFmtId="0" fontId="7" fillId="0" borderId="10" xfId="0" applyFont="1" applyBorder="1"/>
    <xf numFmtId="0" fontId="6" fillId="0" borderId="11" xfId="0" applyFont="1" applyBorder="1"/>
    <xf numFmtId="0" fontId="6" fillId="0" borderId="2" xfId="0" applyFont="1" applyBorder="1"/>
    <xf numFmtId="0" fontId="6" fillId="0" borderId="7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5" xfId="0" applyFont="1" applyBorder="1" applyAlignment="1">
      <alignment wrapText="1"/>
    </xf>
    <xf numFmtId="0" fontId="7" fillId="0" borderId="8" xfId="0" applyFont="1" applyBorder="1"/>
    <xf numFmtId="0" fontId="7" fillId="0" borderId="23" xfId="0" applyFont="1" applyBorder="1"/>
    <xf numFmtId="0" fontId="7" fillId="0" borderId="4" xfId="0" applyFont="1" applyBorder="1"/>
    <xf numFmtId="0" fontId="6" fillId="0" borderId="12" xfId="0" applyFont="1" applyBorder="1"/>
    <xf numFmtId="0" fontId="6" fillId="0" borderId="1" xfId="0" applyFont="1" applyBorder="1"/>
    <xf numFmtId="0" fontId="6" fillId="0" borderId="17" xfId="0" applyFont="1" applyBorder="1"/>
    <xf numFmtId="0" fontId="6" fillId="0" borderId="2" xfId="0" applyFont="1" applyBorder="1" applyAlignment="1">
      <alignment wrapText="1"/>
    </xf>
    <xf numFmtId="0" fontId="7" fillId="0" borderId="18" xfId="0" applyFont="1" applyBorder="1"/>
    <xf numFmtId="0" fontId="7" fillId="0" borderId="10" xfId="0" applyFont="1" applyBorder="1" applyAlignment="1">
      <alignment wrapText="1"/>
    </xf>
    <xf numFmtId="0" fontId="7" fillId="0" borderId="16" xfId="1" applyNumberFormat="1" applyFont="1" applyBorder="1" applyAlignment="1">
      <alignment horizontal="right"/>
    </xf>
    <xf numFmtId="0" fontId="7" fillId="0" borderId="13" xfId="0" applyFont="1" applyBorder="1"/>
    <xf numFmtId="0" fontId="7" fillId="0" borderId="0" xfId="0" applyFont="1" applyAlignment="1">
      <alignment horizontal="right"/>
    </xf>
    <xf numFmtId="3" fontId="7" fillId="0" borderId="0" xfId="0" applyNumberFormat="1" applyFont="1"/>
    <xf numFmtId="4" fontId="7" fillId="0" borderId="0" xfId="0" applyNumberFormat="1" applyFont="1"/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3" fillId="0" borderId="0" xfId="0" applyFont="1" applyFill="1" applyBorder="1"/>
    <xf numFmtId="4" fontId="6" fillId="0" borderId="6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7" fillId="0" borderId="16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4" fontId="6" fillId="0" borderId="6" xfId="0" applyNumberFormat="1" applyFont="1" applyBorder="1"/>
    <xf numFmtId="4" fontId="7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4" fontId="6" fillId="0" borderId="2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4" fontId="6" fillId="0" borderId="2" xfId="0" applyNumberFormat="1" applyFont="1" applyBorder="1"/>
    <xf numFmtId="4" fontId="7" fillId="0" borderId="18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4" xfId="0" applyNumberFormat="1" applyFont="1" applyBorder="1"/>
    <xf numFmtId="4" fontId="6" fillId="0" borderId="21" xfId="0" applyNumberFormat="1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4" fontId="7" fillId="0" borderId="16" xfId="0" applyNumberFormat="1" applyFont="1" applyBorder="1"/>
    <xf numFmtId="4" fontId="7" fillId="0" borderId="27" xfId="0" applyNumberFormat="1" applyFont="1" applyBorder="1" applyAlignment="1">
      <alignment horizontal="right"/>
    </xf>
    <xf numFmtId="4" fontId="7" fillId="0" borderId="5" xfId="0" applyNumberFormat="1" applyFont="1" applyBorder="1"/>
    <xf numFmtId="0" fontId="4" fillId="0" borderId="17" xfId="0" applyFont="1" applyBorder="1" applyAlignment="1">
      <alignment horizontal="center"/>
    </xf>
    <xf numFmtId="4" fontId="7" fillId="0" borderId="28" xfId="0" applyNumberFormat="1" applyFont="1" applyBorder="1" applyAlignment="1">
      <alignment horizontal="right"/>
    </xf>
    <xf numFmtId="4" fontId="6" fillId="0" borderId="14" xfId="0" applyNumberFormat="1" applyFont="1" applyBorder="1"/>
    <xf numFmtId="4" fontId="6" fillId="0" borderId="17" xfId="1" applyNumberFormat="1" applyFont="1" applyBorder="1" applyAlignment="1"/>
    <xf numFmtId="0" fontId="6" fillId="0" borderId="6" xfId="0" applyFont="1" applyBorder="1" applyAlignment="1">
      <alignment wrapText="1"/>
    </xf>
    <xf numFmtId="0" fontId="7" fillId="0" borderId="6" xfId="0" applyFont="1" applyBorder="1"/>
    <xf numFmtId="4" fontId="7" fillId="0" borderId="29" xfId="0" applyNumberFormat="1" applyFont="1" applyBorder="1" applyAlignment="1">
      <alignment horizontal="right"/>
    </xf>
    <xf numFmtId="4" fontId="7" fillId="0" borderId="30" xfId="0" applyNumberFormat="1" applyFont="1" applyBorder="1" applyAlignment="1">
      <alignment horizontal="right"/>
    </xf>
    <xf numFmtId="0" fontId="8" fillId="0" borderId="0" xfId="0" applyFont="1" applyBorder="1"/>
    <xf numFmtId="0" fontId="3" fillId="0" borderId="20" xfId="0" applyFont="1" applyFill="1" applyBorder="1"/>
    <xf numFmtId="0" fontId="4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right"/>
    </xf>
    <xf numFmtId="0" fontId="9" fillId="0" borderId="15" xfId="0" applyFont="1" applyBorder="1"/>
    <xf numFmtId="4" fontId="7" fillId="0" borderId="13" xfId="0" applyNumberFormat="1" applyFont="1" applyBorder="1" applyAlignment="1">
      <alignment horizontal="right"/>
    </xf>
    <xf numFmtId="4" fontId="7" fillId="0" borderId="13" xfId="0" applyNumberFormat="1" applyFont="1" applyBorder="1"/>
    <xf numFmtId="4" fontId="7" fillId="0" borderId="31" xfId="0" applyNumberFormat="1" applyFont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0" fontId="9" fillId="0" borderId="32" xfId="0" applyFont="1" applyBorder="1"/>
    <xf numFmtId="4" fontId="9" fillId="0" borderId="24" xfId="0" applyNumberFormat="1" applyFont="1" applyBorder="1" applyAlignment="1">
      <alignment horizontal="right"/>
    </xf>
    <xf numFmtId="164" fontId="9" fillId="0" borderId="33" xfId="0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/>
    </xf>
    <xf numFmtId="164" fontId="9" fillId="0" borderId="32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20" xfId="0" applyFont="1" applyBorder="1"/>
    <xf numFmtId="0" fontId="5" fillId="0" borderId="20" xfId="0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2" fillId="2" borderId="19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textRotation="90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8" xfId="0" applyBorder="1"/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"/>
  <sheetViews>
    <sheetView tabSelected="1" topLeftCell="A5" workbookViewId="0">
      <pane xSplit="7" ySplit="9" topLeftCell="H103" activePane="bottomRight" state="frozen"/>
      <selection activeCell="A5" sqref="A5"/>
      <selection pane="topRight" activeCell="H5" sqref="H5"/>
      <selection pane="bottomLeft" activeCell="A14" sqref="A14"/>
      <selection pane="bottomRight" activeCell="H83" sqref="H83"/>
    </sheetView>
  </sheetViews>
  <sheetFormatPr defaultRowHeight="12.75"/>
  <cols>
    <col min="1" max="1" width="5.85546875" customWidth="1"/>
    <col min="2" max="2" width="7.28515625" customWidth="1"/>
    <col min="3" max="3" width="32.42578125" customWidth="1"/>
    <col min="4" max="4" width="12.7109375" customWidth="1"/>
    <col min="5" max="5" width="12.42578125" customWidth="1"/>
    <col min="6" max="6" width="13.5703125" customWidth="1"/>
    <col min="7" max="7" width="12.5703125" customWidth="1"/>
    <col min="8" max="8" width="12.28515625" customWidth="1"/>
    <col min="9" max="11" width="11.42578125" customWidth="1"/>
    <col min="12" max="12" width="5.7109375" customWidth="1"/>
    <col min="13" max="13" width="12.28515625" customWidth="1"/>
    <col min="14" max="14" width="6.7109375" customWidth="1"/>
  </cols>
  <sheetData>
    <row r="1" spans="1: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88"/>
      <c r="N1" s="88"/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88"/>
      <c r="N2" s="88"/>
    </row>
    <row r="3" spans="1:15" ht="14.25">
      <c r="A3" s="6"/>
      <c r="B3" s="6"/>
      <c r="C3" s="6" t="s">
        <v>91</v>
      </c>
      <c r="D3" s="6"/>
      <c r="E3" s="6"/>
      <c r="F3" s="6"/>
      <c r="G3" s="6"/>
      <c r="H3" s="6"/>
      <c r="I3" s="6"/>
      <c r="J3" s="6"/>
      <c r="K3" s="73" t="s">
        <v>109</v>
      </c>
      <c r="L3" s="6"/>
      <c r="M3" s="6"/>
      <c r="N3" s="6"/>
    </row>
    <row r="4" spans="1:15" ht="15.75" customHeight="1">
      <c r="A4" s="6"/>
      <c r="B4" s="6"/>
      <c r="C4" s="100" t="s">
        <v>107</v>
      </c>
      <c r="D4" s="100"/>
      <c r="E4" s="100"/>
      <c r="F4" s="100"/>
      <c r="G4" s="100"/>
      <c r="H4" s="76"/>
      <c r="I4" s="6"/>
      <c r="J4" s="6"/>
      <c r="K4" s="6"/>
      <c r="L4" s="6"/>
      <c r="M4" s="6"/>
      <c r="N4" s="6"/>
    </row>
    <row r="5" spans="1:15" ht="15.75" customHeight="1">
      <c r="A5" s="6"/>
      <c r="B5" s="6"/>
      <c r="C5" s="100" t="s">
        <v>115</v>
      </c>
      <c r="D5" s="100"/>
      <c r="E5" s="100"/>
      <c r="F5" s="100"/>
      <c r="G5" s="100"/>
      <c r="H5" s="76"/>
      <c r="I5" s="6"/>
      <c r="J5" s="6"/>
      <c r="K5" s="6"/>
      <c r="L5" s="6"/>
      <c r="M5" s="6"/>
      <c r="N5" s="46"/>
    </row>
    <row r="6" spans="1:15" ht="16.5" customHeight="1" thickBot="1">
      <c r="A6" s="89"/>
      <c r="B6" s="89"/>
      <c r="C6" s="101"/>
      <c r="D6" s="101"/>
      <c r="E6" s="101"/>
      <c r="F6" s="101"/>
      <c r="G6" s="101"/>
      <c r="H6" s="90"/>
      <c r="I6" s="89"/>
      <c r="J6" s="89"/>
      <c r="K6" s="89"/>
      <c r="L6" s="89" t="s">
        <v>43</v>
      </c>
      <c r="M6" s="89"/>
      <c r="N6" s="74"/>
    </row>
    <row r="7" spans="1:15" ht="13.5" customHeight="1">
      <c r="A7" s="107" t="s">
        <v>0</v>
      </c>
      <c r="B7" s="104" t="s">
        <v>1</v>
      </c>
      <c r="C7" s="109" t="s">
        <v>44</v>
      </c>
      <c r="D7" s="109" t="s">
        <v>93</v>
      </c>
      <c r="E7" s="8"/>
      <c r="F7" s="94" t="s">
        <v>82</v>
      </c>
      <c r="G7" s="92"/>
      <c r="H7" s="92"/>
      <c r="I7" s="92"/>
      <c r="J7" s="92"/>
      <c r="K7" s="92"/>
      <c r="L7" s="92"/>
      <c r="M7" s="94"/>
      <c r="N7" s="98" t="s">
        <v>99</v>
      </c>
    </row>
    <row r="8" spans="1:15">
      <c r="A8" s="107"/>
      <c r="B8" s="104"/>
      <c r="C8" s="109"/>
      <c r="D8" s="109"/>
      <c r="E8" s="8"/>
      <c r="F8" s="94"/>
      <c r="G8" s="96" t="s">
        <v>111</v>
      </c>
      <c r="H8" s="96"/>
      <c r="I8" s="96"/>
      <c r="J8" s="96"/>
      <c r="K8" s="96"/>
      <c r="L8" s="96"/>
      <c r="M8" s="102" t="s">
        <v>67</v>
      </c>
      <c r="N8" s="99"/>
    </row>
    <row r="9" spans="1:15" ht="13.5" customHeight="1">
      <c r="A9" s="107"/>
      <c r="B9" s="104"/>
      <c r="C9" s="109"/>
      <c r="D9" s="109"/>
      <c r="E9" s="8"/>
      <c r="F9" s="111" t="s">
        <v>64</v>
      </c>
      <c r="G9" s="97"/>
      <c r="H9" s="97"/>
      <c r="I9" s="97"/>
      <c r="J9" s="97"/>
      <c r="K9" s="97"/>
      <c r="L9" s="97"/>
      <c r="M9" s="102"/>
      <c r="N9" s="99"/>
    </row>
    <row r="10" spans="1:15" ht="12.75" customHeight="1">
      <c r="A10" s="107"/>
      <c r="B10" s="104"/>
      <c r="C10" s="109"/>
      <c r="D10" s="109"/>
      <c r="E10" s="8"/>
      <c r="F10" s="112"/>
      <c r="G10" s="104" t="s">
        <v>65</v>
      </c>
      <c r="H10" s="91"/>
      <c r="I10" s="104" t="s">
        <v>79</v>
      </c>
      <c r="J10" s="95"/>
      <c r="K10" s="95"/>
      <c r="L10" s="102" t="s">
        <v>66</v>
      </c>
      <c r="M10" s="102"/>
      <c r="N10" s="99"/>
    </row>
    <row r="11" spans="1:15" ht="202.5" customHeight="1">
      <c r="A11" s="108"/>
      <c r="B11" s="106"/>
      <c r="C11" s="110"/>
      <c r="D11" s="110"/>
      <c r="E11" s="93" t="s">
        <v>112</v>
      </c>
      <c r="F11" s="113"/>
      <c r="G11" s="105"/>
      <c r="H11" s="44" t="s">
        <v>81</v>
      </c>
      <c r="I11" s="106"/>
      <c r="J11" s="44" t="s">
        <v>80</v>
      </c>
      <c r="K11" s="45" t="s">
        <v>92</v>
      </c>
      <c r="L11" s="103"/>
      <c r="M11" s="103"/>
      <c r="N11" s="99"/>
    </row>
    <row r="12" spans="1:15" ht="12.75" customHeight="1" thickBot="1">
      <c r="A12" s="2">
        <v>1</v>
      </c>
      <c r="B12" s="3">
        <v>2</v>
      </c>
      <c r="C12" s="3">
        <v>3</v>
      </c>
      <c r="D12" s="3">
        <v>4</v>
      </c>
      <c r="E12" s="3" t="s">
        <v>95</v>
      </c>
      <c r="F12" s="3" t="s">
        <v>96</v>
      </c>
      <c r="G12" s="4" t="s">
        <v>86</v>
      </c>
      <c r="H12" s="4" t="s">
        <v>87</v>
      </c>
      <c r="I12" s="3" t="s">
        <v>88</v>
      </c>
      <c r="J12" s="3" t="s">
        <v>89</v>
      </c>
      <c r="K12" s="3" t="s">
        <v>90</v>
      </c>
      <c r="L12" s="3" t="s">
        <v>94</v>
      </c>
      <c r="M12" s="65" t="s">
        <v>97</v>
      </c>
      <c r="N12" s="75" t="s">
        <v>100</v>
      </c>
    </row>
    <row r="13" spans="1:15" ht="13.5" thickBot="1">
      <c r="A13" s="9" t="s">
        <v>31</v>
      </c>
      <c r="B13" s="10"/>
      <c r="C13" s="10" t="s">
        <v>22</v>
      </c>
      <c r="D13" s="47">
        <f>SUM(D14:D17)</f>
        <v>5007922.82</v>
      </c>
      <c r="E13" s="47">
        <f>SUM(E14:E17)</f>
        <v>2682133.6900000004</v>
      </c>
      <c r="F13" s="47">
        <f t="shared" ref="F13:L13" si="0">SUM(F14:F17)</f>
        <v>345108.22999999986</v>
      </c>
      <c r="G13" s="47">
        <f t="shared" si="0"/>
        <v>4241.22</v>
      </c>
      <c r="H13" s="47">
        <f t="shared" si="0"/>
        <v>340867.00999999983</v>
      </c>
      <c r="I13" s="47">
        <f t="shared" si="0"/>
        <v>0</v>
      </c>
      <c r="J13" s="47">
        <f t="shared" si="0"/>
        <v>0</v>
      </c>
      <c r="K13" s="47">
        <f t="shared" si="0"/>
        <v>0</v>
      </c>
      <c r="L13" s="47">
        <f t="shared" si="0"/>
        <v>0</v>
      </c>
      <c r="M13" s="50">
        <f>SUM(M14:M17)</f>
        <v>2337025.46</v>
      </c>
      <c r="N13" s="87">
        <f>E13/D13%</f>
        <v>53.557808025483908</v>
      </c>
      <c r="O13" s="11"/>
    </row>
    <row r="14" spans="1:15">
      <c r="A14" s="12"/>
      <c r="B14" s="13" t="s">
        <v>56</v>
      </c>
      <c r="C14" s="14" t="s">
        <v>57</v>
      </c>
      <c r="D14" s="48">
        <v>1652100</v>
      </c>
      <c r="E14" s="48">
        <v>1342948.93</v>
      </c>
      <c r="F14" s="48">
        <f>E14-M14</f>
        <v>79927.829999999842</v>
      </c>
      <c r="G14" s="48">
        <v>0</v>
      </c>
      <c r="H14" s="48">
        <f>F14-G14-I14-J14-L14</f>
        <v>79927.829999999842</v>
      </c>
      <c r="I14" s="48">
        <v>0</v>
      </c>
      <c r="J14" s="48">
        <v>0</v>
      </c>
      <c r="K14" s="48">
        <v>0</v>
      </c>
      <c r="L14" s="48">
        <v>0</v>
      </c>
      <c r="M14" s="66">
        <v>1263021.1000000001</v>
      </c>
      <c r="N14" s="77">
        <f>E14/D14%</f>
        <v>81.287387567338541</v>
      </c>
      <c r="O14" s="11"/>
    </row>
    <row r="15" spans="1:15" ht="30" customHeight="1">
      <c r="A15" s="15"/>
      <c r="B15" s="16" t="s">
        <v>55</v>
      </c>
      <c r="C15" s="17" t="s">
        <v>108</v>
      </c>
      <c r="D15" s="49">
        <v>3063400</v>
      </c>
      <c r="E15" s="48">
        <v>1082099.1000000001</v>
      </c>
      <c r="F15" s="48">
        <f t="shared" ref="F15:F85" si="1">E15-M15</f>
        <v>8094.7399999999907</v>
      </c>
      <c r="G15" s="49">
        <v>0</v>
      </c>
      <c r="H15" s="48">
        <f>F15-G15-I15-J15-L15</f>
        <v>8094.7399999999907</v>
      </c>
      <c r="I15" s="49">
        <v>0</v>
      </c>
      <c r="J15" s="49">
        <v>0</v>
      </c>
      <c r="K15" s="49">
        <v>0</v>
      </c>
      <c r="L15" s="49">
        <v>0</v>
      </c>
      <c r="M15" s="66">
        <v>1074004.3600000001</v>
      </c>
      <c r="N15" s="77">
        <f t="shared" ref="N15:N17" si="2">E15/D15%</f>
        <v>35.323467389175427</v>
      </c>
      <c r="O15" s="11"/>
    </row>
    <row r="16" spans="1:15" ht="14.25" customHeight="1">
      <c r="A16" s="18"/>
      <c r="B16" s="16" t="s">
        <v>32</v>
      </c>
      <c r="C16" s="19" t="s">
        <v>28</v>
      </c>
      <c r="D16" s="49">
        <v>15400</v>
      </c>
      <c r="E16" s="48">
        <v>12676.69</v>
      </c>
      <c r="F16" s="48">
        <f t="shared" si="1"/>
        <v>12676.69</v>
      </c>
      <c r="G16" s="49">
        <v>0</v>
      </c>
      <c r="H16" s="48">
        <f>F16-G16-I16-J16-L16</f>
        <v>12676.69</v>
      </c>
      <c r="I16" s="49">
        <v>0</v>
      </c>
      <c r="J16" s="49">
        <v>0</v>
      </c>
      <c r="K16" s="49">
        <v>0</v>
      </c>
      <c r="L16" s="49">
        <v>0</v>
      </c>
      <c r="M16" s="66">
        <v>0</v>
      </c>
      <c r="N16" s="77">
        <f t="shared" si="2"/>
        <v>82.316168831168838</v>
      </c>
      <c r="O16" s="11"/>
    </row>
    <row r="17" spans="1:15">
      <c r="A17" s="20"/>
      <c r="B17" s="13" t="s">
        <v>33</v>
      </c>
      <c r="C17" s="14" t="s">
        <v>3</v>
      </c>
      <c r="D17" s="48">
        <v>277022.82</v>
      </c>
      <c r="E17" s="48">
        <v>244408.97</v>
      </c>
      <c r="F17" s="48">
        <f t="shared" si="1"/>
        <v>244408.97</v>
      </c>
      <c r="G17" s="48">
        <v>4241.22</v>
      </c>
      <c r="H17" s="48">
        <f>F17-G17-I17-J17-L17</f>
        <v>240167.75</v>
      </c>
      <c r="I17" s="48">
        <v>0</v>
      </c>
      <c r="J17" s="48">
        <v>0</v>
      </c>
      <c r="K17" s="48">
        <v>0</v>
      </c>
      <c r="L17" s="48">
        <v>0</v>
      </c>
      <c r="M17" s="66">
        <v>0</v>
      </c>
      <c r="N17" s="77">
        <f t="shared" si="2"/>
        <v>88.227016821213496</v>
      </c>
      <c r="O17" s="11"/>
    </row>
    <row r="18" spans="1:15" ht="13.5" thickBot="1">
      <c r="A18" s="9" t="s">
        <v>34</v>
      </c>
      <c r="B18" s="10"/>
      <c r="C18" s="10" t="s">
        <v>2</v>
      </c>
      <c r="D18" s="47">
        <f>D19</f>
        <v>5000</v>
      </c>
      <c r="E18" s="47">
        <f>E19</f>
        <v>5000</v>
      </c>
      <c r="F18" s="50">
        <f>F19</f>
        <v>5000</v>
      </c>
      <c r="G18" s="47">
        <f>G19</f>
        <v>0</v>
      </c>
      <c r="H18" s="50">
        <f t="shared" ref="H18:K18" si="3">H19</f>
        <v>5000</v>
      </c>
      <c r="I18" s="50">
        <f t="shared" si="3"/>
        <v>0</v>
      </c>
      <c r="J18" s="50">
        <f t="shared" si="3"/>
        <v>0</v>
      </c>
      <c r="K18" s="50">
        <f t="shared" si="3"/>
        <v>0</v>
      </c>
      <c r="L18" s="51">
        <v>0</v>
      </c>
      <c r="M18" s="67">
        <f>M19</f>
        <v>0</v>
      </c>
      <c r="N18" s="86">
        <f>E18/D18%</f>
        <v>100</v>
      </c>
      <c r="O18" s="11"/>
    </row>
    <row r="19" spans="1:15">
      <c r="A19" s="21"/>
      <c r="B19" s="22" t="s">
        <v>35</v>
      </c>
      <c r="C19" s="23" t="s">
        <v>3</v>
      </c>
      <c r="D19" s="52">
        <v>5000</v>
      </c>
      <c r="E19" s="48">
        <v>5000</v>
      </c>
      <c r="F19" s="48">
        <f t="shared" si="1"/>
        <v>5000</v>
      </c>
      <c r="G19" s="52">
        <v>0</v>
      </c>
      <c r="H19" s="48">
        <f>F19-G19-I19-J19-L19</f>
        <v>5000</v>
      </c>
      <c r="I19" s="52">
        <v>0</v>
      </c>
      <c r="J19" s="52">
        <v>0</v>
      </c>
      <c r="K19" s="52">
        <v>0</v>
      </c>
      <c r="L19" s="53">
        <v>0</v>
      </c>
      <c r="M19" s="66">
        <v>0</v>
      </c>
      <c r="N19" s="77">
        <f t="shared" ref="N19:N85" si="4">E19/D19%</f>
        <v>100</v>
      </c>
      <c r="O19" s="11"/>
    </row>
    <row r="20" spans="1:15" ht="13.5" thickBot="1">
      <c r="A20" s="24">
        <v>600</v>
      </c>
      <c r="B20" s="25"/>
      <c r="C20" s="25" t="s">
        <v>23</v>
      </c>
      <c r="D20" s="54">
        <f>SUM(D21:D24)</f>
        <v>4787153</v>
      </c>
      <c r="E20" s="54">
        <f>SUM(E21:E24)</f>
        <v>3705896.78</v>
      </c>
      <c r="F20" s="54">
        <f t="shared" ref="F20:L20" si="5">SUM(F21:F24)</f>
        <v>2510377.92</v>
      </c>
      <c r="G20" s="54">
        <f t="shared" si="5"/>
        <v>4134.1400000000003</v>
      </c>
      <c r="H20" s="54">
        <f t="shared" si="5"/>
        <v>2506243.7799999998</v>
      </c>
      <c r="I20" s="54">
        <f t="shared" si="5"/>
        <v>0</v>
      </c>
      <c r="J20" s="54">
        <f t="shared" si="5"/>
        <v>0</v>
      </c>
      <c r="K20" s="54">
        <f t="shared" si="5"/>
        <v>0</v>
      </c>
      <c r="L20" s="54">
        <f t="shared" si="5"/>
        <v>0</v>
      </c>
      <c r="M20" s="55">
        <f>SUM(M21:M24)</f>
        <v>1195518.8600000001</v>
      </c>
      <c r="N20" s="86">
        <f t="shared" si="4"/>
        <v>77.413376593561978</v>
      </c>
      <c r="O20" s="11"/>
    </row>
    <row r="21" spans="1:15" ht="14.25" customHeight="1">
      <c r="A21" s="26"/>
      <c r="B21" s="14">
        <v>60004</v>
      </c>
      <c r="C21" s="14" t="s">
        <v>37</v>
      </c>
      <c r="D21" s="48">
        <v>586000</v>
      </c>
      <c r="E21" s="48">
        <v>583977.61</v>
      </c>
      <c r="F21" s="48">
        <f t="shared" si="1"/>
        <v>583977.61</v>
      </c>
      <c r="G21" s="48">
        <v>0</v>
      </c>
      <c r="H21" s="48">
        <f>F21-G21-I21-J21-L21</f>
        <v>583977.61</v>
      </c>
      <c r="I21" s="48">
        <v>0</v>
      </c>
      <c r="J21" s="48">
        <v>0</v>
      </c>
      <c r="K21" s="48">
        <v>0</v>
      </c>
      <c r="L21" s="48">
        <v>0</v>
      </c>
      <c r="M21" s="66">
        <v>0</v>
      </c>
      <c r="N21" s="77">
        <f t="shared" si="4"/>
        <v>99.65488225255973</v>
      </c>
      <c r="O21" s="11"/>
    </row>
    <row r="22" spans="1:15" ht="14.25" customHeight="1">
      <c r="A22" s="26"/>
      <c r="B22" s="19">
        <v>60014</v>
      </c>
      <c r="C22" s="19" t="s">
        <v>59</v>
      </c>
      <c r="D22" s="49">
        <v>354900</v>
      </c>
      <c r="E22" s="48">
        <v>239935.93</v>
      </c>
      <c r="F22" s="48">
        <f t="shared" si="1"/>
        <v>4869.1999999999825</v>
      </c>
      <c r="G22" s="48">
        <v>0</v>
      </c>
      <c r="H22" s="48">
        <f>F22-G22-I22-J22-L22</f>
        <v>4869.1999999999825</v>
      </c>
      <c r="I22" s="48">
        <v>0</v>
      </c>
      <c r="J22" s="48">
        <v>0</v>
      </c>
      <c r="K22" s="48">
        <v>0</v>
      </c>
      <c r="L22" s="48">
        <v>0</v>
      </c>
      <c r="M22" s="66">
        <v>235066.73</v>
      </c>
      <c r="N22" s="77">
        <f t="shared" si="4"/>
        <v>67.606630036630037</v>
      </c>
      <c r="O22" s="11"/>
    </row>
    <row r="23" spans="1:15">
      <c r="A23" s="27"/>
      <c r="B23" s="19">
        <v>60016</v>
      </c>
      <c r="C23" s="19" t="s">
        <v>4</v>
      </c>
      <c r="D23" s="49">
        <v>3786753</v>
      </c>
      <c r="E23" s="48">
        <v>2844384.96</v>
      </c>
      <c r="F23" s="48">
        <f t="shared" si="1"/>
        <v>1893532.83</v>
      </c>
      <c r="G23" s="49">
        <v>4134.1400000000003</v>
      </c>
      <c r="H23" s="48">
        <f>F23-G23-I23-J23-L23</f>
        <v>1889398.6900000002</v>
      </c>
      <c r="I23" s="49">
        <v>0</v>
      </c>
      <c r="J23" s="49">
        <v>0</v>
      </c>
      <c r="K23" s="49">
        <v>0</v>
      </c>
      <c r="L23" s="49">
        <v>0</v>
      </c>
      <c r="M23" s="66">
        <v>950852.13</v>
      </c>
      <c r="N23" s="77">
        <f t="shared" si="4"/>
        <v>75.114087451703341</v>
      </c>
      <c r="O23" s="11"/>
    </row>
    <row r="24" spans="1:15">
      <c r="A24" s="27"/>
      <c r="B24" s="19">
        <v>60095</v>
      </c>
      <c r="C24" s="19" t="s">
        <v>3</v>
      </c>
      <c r="D24" s="49">
        <v>59500</v>
      </c>
      <c r="E24" s="48">
        <v>37598.28</v>
      </c>
      <c r="F24" s="48">
        <f t="shared" si="1"/>
        <v>27998.28</v>
      </c>
      <c r="G24" s="49">
        <v>0</v>
      </c>
      <c r="H24" s="48">
        <f>F24-G24-I24-J24-L24</f>
        <v>27998.28</v>
      </c>
      <c r="I24" s="49">
        <v>0</v>
      </c>
      <c r="J24" s="49">
        <v>0</v>
      </c>
      <c r="K24" s="49">
        <v>0</v>
      </c>
      <c r="L24" s="49">
        <v>0</v>
      </c>
      <c r="M24" s="66">
        <v>9600</v>
      </c>
      <c r="N24" s="77">
        <f t="shared" si="4"/>
        <v>63.190386554621846</v>
      </c>
      <c r="O24" s="11"/>
    </row>
    <row r="25" spans="1:15" ht="13.5" thickBot="1">
      <c r="A25" s="24">
        <v>630</v>
      </c>
      <c r="B25" s="10"/>
      <c r="C25" s="10" t="s">
        <v>51</v>
      </c>
      <c r="D25" s="47">
        <f>D26</f>
        <v>127630</v>
      </c>
      <c r="E25" s="47">
        <f>E26</f>
        <v>47250</v>
      </c>
      <c r="F25" s="47">
        <f>F26</f>
        <v>3050</v>
      </c>
      <c r="G25" s="47">
        <f>G26</f>
        <v>0</v>
      </c>
      <c r="H25" s="47">
        <f t="shared" ref="H25:K25" si="6">H26</f>
        <v>3050</v>
      </c>
      <c r="I25" s="47">
        <f t="shared" si="6"/>
        <v>0</v>
      </c>
      <c r="J25" s="47">
        <f t="shared" si="6"/>
        <v>0</v>
      </c>
      <c r="K25" s="47">
        <f t="shared" si="6"/>
        <v>0</v>
      </c>
      <c r="L25" s="50">
        <f>L26</f>
        <v>0</v>
      </c>
      <c r="M25" s="50">
        <f>SUM(M26)</f>
        <v>44200</v>
      </c>
      <c r="N25" s="86">
        <f t="shared" si="4"/>
        <v>37.021076549400611</v>
      </c>
      <c r="O25" s="11"/>
    </row>
    <row r="26" spans="1:15">
      <c r="A26" s="21"/>
      <c r="B26" s="23">
        <v>63095</v>
      </c>
      <c r="C26" s="23" t="s">
        <v>3</v>
      </c>
      <c r="D26" s="52">
        <v>127630</v>
      </c>
      <c r="E26" s="48">
        <v>47250</v>
      </c>
      <c r="F26" s="48">
        <f t="shared" si="1"/>
        <v>3050</v>
      </c>
      <c r="G26" s="52">
        <v>0</v>
      </c>
      <c r="H26" s="48">
        <f>F26-G26-I26-J26-L26</f>
        <v>3050</v>
      </c>
      <c r="I26" s="52">
        <v>0</v>
      </c>
      <c r="J26" s="57">
        <v>0</v>
      </c>
      <c r="K26" s="57">
        <v>0</v>
      </c>
      <c r="L26" s="57">
        <v>0</v>
      </c>
      <c r="M26" s="57">
        <v>44200</v>
      </c>
      <c r="N26" s="77">
        <f t="shared" si="4"/>
        <v>37.021076549400611</v>
      </c>
      <c r="O26" s="11"/>
    </row>
    <row r="27" spans="1:15" ht="13.5" thickBot="1">
      <c r="A27" s="24">
        <v>700</v>
      </c>
      <c r="B27" s="25"/>
      <c r="C27" s="25" t="s">
        <v>16</v>
      </c>
      <c r="D27" s="54">
        <f>D28+D29</f>
        <v>661150</v>
      </c>
      <c r="E27" s="54">
        <f>E28+E29</f>
        <v>275581.64</v>
      </c>
      <c r="F27" s="54">
        <f t="shared" ref="F27:L27" si="7">F28+F29</f>
        <v>229544.84000000003</v>
      </c>
      <c r="G27" s="54">
        <f t="shared" si="7"/>
        <v>29466.45</v>
      </c>
      <c r="H27" s="54">
        <f t="shared" si="7"/>
        <v>199604.27000000002</v>
      </c>
      <c r="I27" s="54">
        <f t="shared" si="7"/>
        <v>0</v>
      </c>
      <c r="J27" s="54">
        <f t="shared" si="7"/>
        <v>474.12</v>
      </c>
      <c r="K27" s="54">
        <f t="shared" si="7"/>
        <v>0</v>
      </c>
      <c r="L27" s="54">
        <f t="shared" si="7"/>
        <v>0</v>
      </c>
      <c r="M27" s="55">
        <f>M28+M29</f>
        <v>46036.800000000003</v>
      </c>
      <c r="N27" s="86">
        <f t="shared" si="4"/>
        <v>41.682165923012931</v>
      </c>
      <c r="O27" s="11"/>
    </row>
    <row r="28" spans="1:15" ht="24.75" customHeight="1">
      <c r="A28" s="28"/>
      <c r="B28" s="14">
        <v>70005</v>
      </c>
      <c r="C28" s="29" t="s">
        <v>75</v>
      </c>
      <c r="D28" s="48">
        <v>351000</v>
      </c>
      <c r="E28" s="48">
        <v>74067.820000000007</v>
      </c>
      <c r="F28" s="48">
        <f t="shared" si="1"/>
        <v>74067.820000000007</v>
      </c>
      <c r="G28" s="48">
        <v>0</v>
      </c>
      <c r="H28" s="48">
        <f>F28-G28-I28-J28-L28</f>
        <v>74067.820000000007</v>
      </c>
      <c r="I28" s="48">
        <v>0</v>
      </c>
      <c r="J28" s="48">
        <v>0</v>
      </c>
      <c r="K28" s="48">
        <v>0</v>
      </c>
      <c r="L28" s="48">
        <v>0</v>
      </c>
      <c r="M28" s="66">
        <v>0</v>
      </c>
      <c r="N28" s="77">
        <f t="shared" si="4"/>
        <v>21.101943019943022</v>
      </c>
      <c r="O28" s="11"/>
    </row>
    <row r="29" spans="1:15">
      <c r="A29" s="30"/>
      <c r="B29" s="19">
        <v>70095</v>
      </c>
      <c r="C29" s="19" t="s">
        <v>3</v>
      </c>
      <c r="D29" s="49">
        <v>310150</v>
      </c>
      <c r="E29" s="48">
        <v>201513.82</v>
      </c>
      <c r="F29" s="48">
        <f t="shared" si="1"/>
        <v>155477.02000000002</v>
      </c>
      <c r="G29" s="49">
        <v>29466.45</v>
      </c>
      <c r="H29" s="48">
        <f>F29-G29-I29-J29-L29</f>
        <v>125536.45000000003</v>
      </c>
      <c r="I29" s="48">
        <v>0</v>
      </c>
      <c r="J29" s="48">
        <v>474.12</v>
      </c>
      <c r="K29" s="48">
        <v>0</v>
      </c>
      <c r="L29" s="48">
        <v>0</v>
      </c>
      <c r="M29" s="66">
        <v>46036.800000000003</v>
      </c>
      <c r="N29" s="77">
        <f t="shared" si="4"/>
        <v>64.973019506690306</v>
      </c>
      <c r="O29" s="11"/>
    </row>
    <row r="30" spans="1:15" ht="13.5" thickBot="1">
      <c r="A30" s="24">
        <v>710</v>
      </c>
      <c r="B30" s="25"/>
      <c r="C30" s="25" t="s">
        <v>17</v>
      </c>
      <c r="D30" s="54">
        <f t="shared" ref="D30:M30" si="8">SUM(D31:D33)</f>
        <v>764200</v>
      </c>
      <c r="E30" s="54">
        <f t="shared" si="8"/>
        <v>311174.34000000003</v>
      </c>
      <c r="F30" s="54">
        <f t="shared" si="8"/>
        <v>311174.34000000003</v>
      </c>
      <c r="G30" s="54">
        <f t="shared" si="8"/>
        <v>18680.259999999998</v>
      </c>
      <c r="H30" s="54">
        <f t="shared" si="8"/>
        <v>292494.08000000002</v>
      </c>
      <c r="I30" s="54">
        <f t="shared" si="8"/>
        <v>0</v>
      </c>
      <c r="J30" s="54">
        <f t="shared" si="8"/>
        <v>0</v>
      </c>
      <c r="K30" s="54">
        <f t="shared" si="8"/>
        <v>0</v>
      </c>
      <c r="L30" s="54">
        <f t="shared" si="8"/>
        <v>0</v>
      </c>
      <c r="M30" s="55">
        <f t="shared" si="8"/>
        <v>0</v>
      </c>
      <c r="N30" s="86">
        <f t="shared" si="4"/>
        <v>40.718966239204399</v>
      </c>
      <c r="O30" s="11"/>
    </row>
    <row r="31" spans="1:15" ht="23.25" customHeight="1">
      <c r="A31" s="27"/>
      <c r="B31" s="14">
        <v>71004</v>
      </c>
      <c r="C31" s="29" t="s">
        <v>45</v>
      </c>
      <c r="D31" s="48">
        <v>530000</v>
      </c>
      <c r="E31" s="48">
        <v>244222.4</v>
      </c>
      <c r="F31" s="48">
        <f t="shared" si="1"/>
        <v>244222.4</v>
      </c>
      <c r="G31" s="48">
        <v>0</v>
      </c>
      <c r="H31" s="48">
        <f>F31-G31-I31-J31-L31</f>
        <v>244222.4</v>
      </c>
      <c r="I31" s="48">
        <v>0</v>
      </c>
      <c r="J31" s="48">
        <v>0</v>
      </c>
      <c r="K31" s="48">
        <v>0</v>
      </c>
      <c r="L31" s="48">
        <v>0</v>
      </c>
      <c r="M31" s="66">
        <v>0</v>
      </c>
      <c r="N31" s="77">
        <f t="shared" si="4"/>
        <v>46.079698113207549</v>
      </c>
      <c r="O31" s="11"/>
    </row>
    <row r="32" spans="1:15" ht="25.5" customHeight="1">
      <c r="A32" s="27"/>
      <c r="B32" s="19">
        <v>71014</v>
      </c>
      <c r="C32" s="17" t="s">
        <v>40</v>
      </c>
      <c r="D32" s="49">
        <v>118000</v>
      </c>
      <c r="E32" s="48">
        <v>26094</v>
      </c>
      <c r="F32" s="48">
        <f t="shared" si="1"/>
        <v>26094</v>
      </c>
      <c r="G32" s="49">
        <v>1750</v>
      </c>
      <c r="H32" s="48">
        <f>F32-G32-I32-J32-L32</f>
        <v>24344</v>
      </c>
      <c r="I32" s="48">
        <v>0</v>
      </c>
      <c r="J32" s="48">
        <v>0</v>
      </c>
      <c r="K32" s="48">
        <v>0</v>
      </c>
      <c r="L32" s="48">
        <v>0</v>
      </c>
      <c r="M32" s="66">
        <v>0</v>
      </c>
      <c r="N32" s="77">
        <f t="shared" si="4"/>
        <v>22.113559322033897</v>
      </c>
      <c r="O32" s="11"/>
    </row>
    <row r="33" spans="1:15" ht="15" customHeight="1">
      <c r="A33" s="30"/>
      <c r="B33" s="19">
        <v>71035</v>
      </c>
      <c r="C33" s="19" t="s">
        <v>30</v>
      </c>
      <c r="D33" s="49">
        <v>116200</v>
      </c>
      <c r="E33" s="48">
        <v>40857.94</v>
      </c>
      <c r="F33" s="48">
        <f t="shared" si="1"/>
        <v>40857.94</v>
      </c>
      <c r="G33" s="49">
        <v>16930.259999999998</v>
      </c>
      <c r="H33" s="48">
        <f>F33-G33-I33-J33-L33</f>
        <v>23927.680000000004</v>
      </c>
      <c r="I33" s="49">
        <v>0</v>
      </c>
      <c r="J33" s="49">
        <v>0</v>
      </c>
      <c r="K33" s="49">
        <v>0</v>
      </c>
      <c r="L33" s="49">
        <v>0</v>
      </c>
      <c r="M33" s="66">
        <v>0</v>
      </c>
      <c r="N33" s="77">
        <f t="shared" si="4"/>
        <v>35.161738382099827</v>
      </c>
      <c r="O33" s="11"/>
    </row>
    <row r="34" spans="1:15" ht="13.5" thickBot="1">
      <c r="A34" s="24">
        <v>750</v>
      </c>
      <c r="B34" s="25"/>
      <c r="C34" s="25" t="s">
        <v>18</v>
      </c>
      <c r="D34" s="54">
        <f>SUM(D35:D41)</f>
        <v>3432467</v>
      </c>
      <c r="E34" s="54">
        <f>SUM(E35:E41)</f>
        <v>3105699.8399999999</v>
      </c>
      <c r="F34" s="54">
        <f t="shared" ref="F34:L34" si="9">SUM(F35:F41)</f>
        <v>3051445.3</v>
      </c>
      <c r="G34" s="54">
        <f t="shared" si="9"/>
        <v>2042984.58</v>
      </c>
      <c r="H34" s="54">
        <f t="shared" si="9"/>
        <v>809367.35000000009</v>
      </c>
      <c r="I34" s="54">
        <f t="shared" si="9"/>
        <v>0</v>
      </c>
      <c r="J34" s="54">
        <f t="shared" si="9"/>
        <v>199093.37</v>
      </c>
      <c r="K34" s="54">
        <f t="shared" si="9"/>
        <v>0</v>
      </c>
      <c r="L34" s="54">
        <f t="shared" si="9"/>
        <v>0</v>
      </c>
      <c r="M34" s="55">
        <f>M35+M36+M37+M41</f>
        <v>54254.54</v>
      </c>
      <c r="N34" s="86">
        <f t="shared" si="4"/>
        <v>90.480107747576312</v>
      </c>
      <c r="O34" s="11"/>
    </row>
    <row r="35" spans="1:15">
      <c r="A35" s="27"/>
      <c r="B35" s="14">
        <v>75011</v>
      </c>
      <c r="C35" s="14" t="s">
        <v>70</v>
      </c>
      <c r="D35" s="48">
        <v>84200</v>
      </c>
      <c r="E35" s="48">
        <v>84200</v>
      </c>
      <c r="F35" s="48">
        <f t="shared" si="1"/>
        <v>84200</v>
      </c>
      <c r="G35" s="48">
        <v>79908.05</v>
      </c>
      <c r="H35" s="48">
        <f>F35-G35-I35-J35-L35</f>
        <v>4291.9499999999971</v>
      </c>
      <c r="I35" s="48">
        <v>0</v>
      </c>
      <c r="J35" s="48">
        <v>0</v>
      </c>
      <c r="K35" s="48">
        <v>0</v>
      </c>
      <c r="L35" s="48">
        <v>0</v>
      </c>
      <c r="M35" s="66">
        <v>0</v>
      </c>
      <c r="N35" s="77">
        <f t="shared" si="4"/>
        <v>100</v>
      </c>
      <c r="O35" s="11"/>
    </row>
    <row r="36" spans="1:15" ht="14.25" customHeight="1">
      <c r="A36" s="27"/>
      <c r="B36" s="19">
        <v>75022</v>
      </c>
      <c r="C36" s="17" t="s">
        <v>103</v>
      </c>
      <c r="D36" s="49">
        <v>190700</v>
      </c>
      <c r="E36" s="48">
        <v>174683.04</v>
      </c>
      <c r="F36" s="48">
        <f t="shared" si="1"/>
        <v>174683.04</v>
      </c>
      <c r="G36" s="48">
        <v>0</v>
      </c>
      <c r="H36" s="48">
        <f>F36-G36-I36-J36-L36</f>
        <v>17761.710000000021</v>
      </c>
      <c r="I36" s="48">
        <v>0</v>
      </c>
      <c r="J36" s="48">
        <v>156921.32999999999</v>
      </c>
      <c r="K36" s="48">
        <v>0</v>
      </c>
      <c r="L36" s="48">
        <v>0</v>
      </c>
      <c r="M36" s="66">
        <v>0</v>
      </c>
      <c r="N36" s="77">
        <f t="shared" si="4"/>
        <v>91.600964866282126</v>
      </c>
      <c r="O36" s="11"/>
    </row>
    <row r="37" spans="1:15" ht="14.25" customHeight="1">
      <c r="A37" s="30"/>
      <c r="B37" s="19">
        <v>75023</v>
      </c>
      <c r="C37" s="17" t="s">
        <v>104</v>
      </c>
      <c r="D37" s="49">
        <v>2893290</v>
      </c>
      <c r="E37" s="48">
        <v>2621088.5</v>
      </c>
      <c r="F37" s="48">
        <f t="shared" si="1"/>
        <v>2566833.96</v>
      </c>
      <c r="G37" s="49">
        <v>1959576.16</v>
      </c>
      <c r="H37" s="48">
        <f>F37-G37-I37-J37-L37</f>
        <v>605765.76</v>
      </c>
      <c r="I37" s="48">
        <v>0</v>
      </c>
      <c r="J37" s="48">
        <v>1492.04</v>
      </c>
      <c r="K37" s="48">
        <v>0</v>
      </c>
      <c r="L37" s="48">
        <v>0</v>
      </c>
      <c r="M37" s="66">
        <v>54254.54</v>
      </c>
      <c r="N37" s="77">
        <f t="shared" si="4"/>
        <v>90.591973151671624</v>
      </c>
      <c r="O37" s="11"/>
    </row>
    <row r="38" spans="1:15" ht="62.25" customHeight="1">
      <c r="A38" s="27"/>
      <c r="B38" s="19">
        <v>75053</v>
      </c>
      <c r="C38" s="17" t="s">
        <v>113</v>
      </c>
      <c r="D38" s="49">
        <v>300</v>
      </c>
      <c r="E38" s="48">
        <v>283.26</v>
      </c>
      <c r="F38" s="48">
        <f t="shared" si="1"/>
        <v>283.26</v>
      </c>
      <c r="G38" s="49">
        <v>0</v>
      </c>
      <c r="H38" s="48">
        <f t="shared" ref="H38:H39" si="10">F38-G38-I38-J38-L38</f>
        <v>283.26</v>
      </c>
      <c r="I38" s="48">
        <v>0</v>
      </c>
      <c r="J38" s="48">
        <v>0</v>
      </c>
      <c r="K38" s="48">
        <v>0</v>
      </c>
      <c r="L38" s="48">
        <v>0</v>
      </c>
      <c r="M38" s="66">
        <v>0</v>
      </c>
      <c r="N38" s="77">
        <f t="shared" si="4"/>
        <v>94.42</v>
      </c>
      <c r="O38" s="11"/>
    </row>
    <row r="39" spans="1:15" ht="14.25" customHeight="1">
      <c r="A39" s="27"/>
      <c r="B39" s="19">
        <v>75056</v>
      </c>
      <c r="C39" s="17" t="s">
        <v>114</v>
      </c>
      <c r="D39" s="49">
        <v>9657</v>
      </c>
      <c r="E39" s="48">
        <v>9125.9699999999993</v>
      </c>
      <c r="F39" s="48">
        <f t="shared" si="1"/>
        <v>9125.9699999999993</v>
      </c>
      <c r="G39" s="49">
        <v>2850.37</v>
      </c>
      <c r="H39" s="48">
        <f t="shared" si="10"/>
        <v>275.59999999999945</v>
      </c>
      <c r="I39" s="48">
        <v>0</v>
      </c>
      <c r="J39" s="48">
        <v>6000</v>
      </c>
      <c r="K39" s="48">
        <v>0</v>
      </c>
      <c r="L39" s="48">
        <v>0</v>
      </c>
      <c r="M39" s="66">
        <v>0</v>
      </c>
      <c r="N39" s="77">
        <f t="shared" si="4"/>
        <v>94.501087294190739</v>
      </c>
      <c r="O39" s="11"/>
    </row>
    <row r="40" spans="1:15">
      <c r="A40" s="31"/>
      <c r="B40" s="19">
        <v>75075</v>
      </c>
      <c r="C40" s="19" t="s">
        <v>58</v>
      </c>
      <c r="D40" s="49">
        <v>132000</v>
      </c>
      <c r="E40" s="49">
        <v>102571.76</v>
      </c>
      <c r="F40" s="48">
        <f t="shared" si="1"/>
        <v>102571.76</v>
      </c>
      <c r="G40" s="49">
        <v>650</v>
      </c>
      <c r="H40" s="48">
        <f>F40-G40-I40-J40-L40</f>
        <v>101921.76</v>
      </c>
      <c r="I40" s="49">
        <v>0</v>
      </c>
      <c r="J40" s="49">
        <v>0</v>
      </c>
      <c r="K40" s="49">
        <v>0</v>
      </c>
      <c r="L40" s="49">
        <v>0</v>
      </c>
      <c r="M40" s="63">
        <v>0</v>
      </c>
      <c r="N40" s="77">
        <f t="shared" si="4"/>
        <v>77.705878787878788</v>
      </c>
      <c r="O40" s="11"/>
    </row>
    <row r="41" spans="1:15">
      <c r="A41" s="30"/>
      <c r="B41" s="19">
        <v>75095</v>
      </c>
      <c r="C41" s="19" t="s">
        <v>3</v>
      </c>
      <c r="D41" s="49">
        <v>122320</v>
      </c>
      <c r="E41" s="48">
        <v>113747.31</v>
      </c>
      <c r="F41" s="48">
        <f t="shared" si="1"/>
        <v>113747.31</v>
      </c>
      <c r="G41" s="49">
        <v>0</v>
      </c>
      <c r="H41" s="48">
        <f>F41-G41-I41-J41-L41</f>
        <v>79067.31</v>
      </c>
      <c r="I41" s="48">
        <v>0</v>
      </c>
      <c r="J41" s="48">
        <v>34680</v>
      </c>
      <c r="K41" s="48">
        <v>0</v>
      </c>
      <c r="L41" s="48">
        <v>0</v>
      </c>
      <c r="M41" s="66">
        <v>0</v>
      </c>
      <c r="N41" s="77">
        <f t="shared" si="4"/>
        <v>92.991587638979723</v>
      </c>
      <c r="O41" s="11"/>
    </row>
    <row r="42" spans="1:15" ht="36.75" thickBot="1">
      <c r="A42" s="24">
        <v>751</v>
      </c>
      <c r="B42" s="10"/>
      <c r="C42" s="69" t="s">
        <v>102</v>
      </c>
      <c r="D42" s="47">
        <f>D43+D44+D45+D46</f>
        <v>57561</v>
      </c>
      <c r="E42" s="47">
        <f>E43+E44+E45+E46</f>
        <v>52556.04</v>
      </c>
      <c r="F42" s="47">
        <f t="shared" ref="F42:M42" si="11">F43+F44+F45+F46</f>
        <v>52556.04</v>
      </c>
      <c r="G42" s="47">
        <f t="shared" si="11"/>
        <v>17123.599999999999</v>
      </c>
      <c r="H42" s="47">
        <f t="shared" si="11"/>
        <v>15122.440000000002</v>
      </c>
      <c r="I42" s="47">
        <f t="shared" si="11"/>
        <v>0</v>
      </c>
      <c r="J42" s="47">
        <f t="shared" si="11"/>
        <v>20310</v>
      </c>
      <c r="K42" s="47">
        <f t="shared" si="11"/>
        <v>0</v>
      </c>
      <c r="L42" s="47">
        <f t="shared" si="11"/>
        <v>0</v>
      </c>
      <c r="M42" s="47">
        <f t="shared" si="11"/>
        <v>0</v>
      </c>
      <c r="N42" s="86">
        <f t="shared" si="4"/>
        <v>91.304946057226246</v>
      </c>
      <c r="O42" s="11"/>
    </row>
    <row r="43" spans="1:15" ht="25.5" customHeight="1">
      <c r="A43" s="30"/>
      <c r="B43" s="14">
        <v>75101</v>
      </c>
      <c r="C43" s="38" t="s">
        <v>101</v>
      </c>
      <c r="D43" s="48">
        <v>1560</v>
      </c>
      <c r="E43" s="48">
        <v>1560</v>
      </c>
      <c r="F43" s="48">
        <f t="shared" si="1"/>
        <v>1560</v>
      </c>
      <c r="G43" s="48">
        <v>1560</v>
      </c>
      <c r="H43" s="48">
        <f>F43-G43-I43-J43-L43</f>
        <v>0</v>
      </c>
      <c r="I43" s="48">
        <v>0</v>
      </c>
      <c r="J43" s="48">
        <v>0</v>
      </c>
      <c r="K43" s="48">
        <v>0</v>
      </c>
      <c r="L43" s="48">
        <v>0</v>
      </c>
      <c r="M43" s="66">
        <v>0</v>
      </c>
      <c r="N43" s="77">
        <f t="shared" si="4"/>
        <v>100</v>
      </c>
      <c r="O43" s="11"/>
    </row>
    <row r="44" spans="1:15" ht="25.5" customHeight="1">
      <c r="A44" s="27"/>
      <c r="B44" s="19">
        <v>75107</v>
      </c>
      <c r="C44" s="17" t="s">
        <v>105</v>
      </c>
      <c r="D44" s="49">
        <v>16305</v>
      </c>
      <c r="E44" s="49">
        <v>16305</v>
      </c>
      <c r="F44" s="48">
        <f t="shared" si="1"/>
        <v>16305</v>
      </c>
      <c r="G44" s="49">
        <v>6685.14</v>
      </c>
      <c r="H44" s="48">
        <f t="shared" ref="H44:H45" si="12">F44-G44-I44-J44-L44</f>
        <v>2419.8600000000006</v>
      </c>
      <c r="I44" s="49">
        <v>0</v>
      </c>
      <c r="J44" s="49">
        <v>7200</v>
      </c>
      <c r="K44" s="49">
        <v>0</v>
      </c>
      <c r="L44" s="49">
        <v>0</v>
      </c>
      <c r="M44" s="49">
        <v>0</v>
      </c>
      <c r="N44" s="77">
        <f t="shared" si="4"/>
        <v>100</v>
      </c>
      <c r="O44" s="11"/>
    </row>
    <row r="45" spans="1:15" ht="61.5" customHeight="1">
      <c r="A45" s="27"/>
      <c r="B45" s="14">
        <v>75109</v>
      </c>
      <c r="C45" s="17" t="s">
        <v>113</v>
      </c>
      <c r="D45" s="48">
        <v>29696</v>
      </c>
      <c r="E45" s="48">
        <v>26466</v>
      </c>
      <c r="F45" s="48">
        <f t="shared" si="1"/>
        <v>26466</v>
      </c>
      <c r="G45" s="48">
        <v>8878.4599999999991</v>
      </c>
      <c r="H45" s="48">
        <f t="shared" si="12"/>
        <v>4477.5400000000009</v>
      </c>
      <c r="I45" s="48">
        <v>0</v>
      </c>
      <c r="J45" s="48">
        <v>13110</v>
      </c>
      <c r="K45" s="48">
        <v>0</v>
      </c>
      <c r="L45" s="48">
        <v>0</v>
      </c>
      <c r="M45" s="48">
        <v>0</v>
      </c>
      <c r="N45" s="77">
        <f t="shared" si="4"/>
        <v>89.123114224137936</v>
      </c>
      <c r="O45" s="11"/>
    </row>
    <row r="46" spans="1:15" ht="16.5" customHeight="1">
      <c r="A46" s="27"/>
      <c r="B46" s="14">
        <v>75195</v>
      </c>
      <c r="C46" s="29" t="s">
        <v>3</v>
      </c>
      <c r="D46" s="48">
        <v>10000</v>
      </c>
      <c r="E46" s="48">
        <v>8225.0400000000009</v>
      </c>
      <c r="F46" s="48">
        <f t="shared" si="1"/>
        <v>8225.0400000000009</v>
      </c>
      <c r="G46" s="48">
        <v>0</v>
      </c>
      <c r="H46" s="48">
        <f t="shared" ref="H46" si="13">F46-G46-I46-J46-L46</f>
        <v>8225.0400000000009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77">
        <f t="shared" si="4"/>
        <v>82.250400000000013</v>
      </c>
      <c r="O46" s="11"/>
    </row>
    <row r="47" spans="1:15" ht="24.75" thickBot="1">
      <c r="A47" s="26">
        <v>754</v>
      </c>
      <c r="B47" s="70"/>
      <c r="C47" s="69" t="s">
        <v>98</v>
      </c>
      <c r="D47" s="47">
        <f>SUM(D48:D52)</f>
        <v>494510</v>
      </c>
      <c r="E47" s="47">
        <f>SUM(E48:E52)</f>
        <v>398520.27</v>
      </c>
      <c r="F47" s="47">
        <f t="shared" ref="F47:L47" si="14">SUM(F48:F52)</f>
        <v>371826.67000000004</v>
      </c>
      <c r="G47" s="47">
        <f t="shared" si="14"/>
        <v>25755.71</v>
      </c>
      <c r="H47" s="47">
        <f t="shared" si="14"/>
        <v>314672.93</v>
      </c>
      <c r="I47" s="47">
        <f t="shared" si="14"/>
        <v>0</v>
      </c>
      <c r="J47" s="47">
        <f t="shared" si="14"/>
        <v>31398.03</v>
      </c>
      <c r="K47" s="47">
        <f t="shared" si="14"/>
        <v>0</v>
      </c>
      <c r="L47" s="47">
        <f t="shared" si="14"/>
        <v>0</v>
      </c>
      <c r="M47" s="50">
        <f t="shared" ref="M47" si="15">SUM(M48:M51)</f>
        <v>26693.599999999999</v>
      </c>
      <c r="N47" s="86">
        <f t="shared" si="4"/>
        <v>80.58892034539241</v>
      </c>
      <c r="O47" s="11"/>
    </row>
    <row r="48" spans="1:15" ht="14.25" customHeight="1">
      <c r="A48" s="33"/>
      <c r="B48" s="14">
        <v>75405</v>
      </c>
      <c r="C48" s="14" t="s">
        <v>52</v>
      </c>
      <c r="D48" s="48">
        <v>27300</v>
      </c>
      <c r="E48" s="48">
        <v>24993.51</v>
      </c>
      <c r="F48" s="48">
        <f t="shared" si="1"/>
        <v>24993.51</v>
      </c>
      <c r="G48" s="48">
        <v>0</v>
      </c>
      <c r="H48" s="48">
        <f>F48-G48-I48-J48-L48</f>
        <v>24993.51</v>
      </c>
      <c r="I48" s="48"/>
      <c r="J48" s="48">
        <v>0</v>
      </c>
      <c r="K48" s="48">
        <v>0</v>
      </c>
      <c r="L48" s="48">
        <v>0</v>
      </c>
      <c r="M48" s="66">
        <v>0</v>
      </c>
      <c r="N48" s="77">
        <f t="shared" si="4"/>
        <v>91.551318681318676</v>
      </c>
      <c r="O48" s="11"/>
    </row>
    <row r="49" spans="1:15" ht="14.25" customHeight="1">
      <c r="A49" s="26"/>
      <c r="B49" s="19">
        <v>75406</v>
      </c>
      <c r="C49" s="19" t="s">
        <v>60</v>
      </c>
      <c r="D49" s="49">
        <v>8000</v>
      </c>
      <c r="E49" s="48">
        <v>8000</v>
      </c>
      <c r="F49" s="48">
        <f t="shared" si="1"/>
        <v>8000</v>
      </c>
      <c r="G49" s="48">
        <v>0</v>
      </c>
      <c r="H49" s="48">
        <f>F49-G49-I49-J49-L49</f>
        <v>8000</v>
      </c>
      <c r="I49" s="48">
        <v>0</v>
      </c>
      <c r="J49" s="48">
        <v>0</v>
      </c>
      <c r="K49" s="48">
        <v>0</v>
      </c>
      <c r="L49" s="48">
        <v>0</v>
      </c>
      <c r="M49" s="66">
        <v>0</v>
      </c>
      <c r="N49" s="77">
        <f t="shared" si="4"/>
        <v>100</v>
      </c>
      <c r="O49" s="11"/>
    </row>
    <row r="50" spans="1:15">
      <c r="A50" s="27"/>
      <c r="B50" s="19">
        <v>75412</v>
      </c>
      <c r="C50" s="19" t="s">
        <v>46</v>
      </c>
      <c r="D50" s="49">
        <v>414010</v>
      </c>
      <c r="E50" s="48">
        <v>362171.34</v>
      </c>
      <c r="F50" s="48">
        <f t="shared" si="1"/>
        <v>335477.74000000005</v>
      </c>
      <c r="G50" s="49">
        <v>25755.71</v>
      </c>
      <c r="H50" s="48">
        <f>F50-G50-I50-J50-L50</f>
        <v>278324</v>
      </c>
      <c r="I50" s="48">
        <v>0</v>
      </c>
      <c r="J50" s="48">
        <v>31398.03</v>
      </c>
      <c r="K50" s="48">
        <v>0</v>
      </c>
      <c r="L50" s="48">
        <v>0</v>
      </c>
      <c r="M50" s="66">
        <v>26693.599999999999</v>
      </c>
      <c r="N50" s="77">
        <f t="shared" si="4"/>
        <v>87.478886983406198</v>
      </c>
      <c r="O50" s="11"/>
    </row>
    <row r="51" spans="1:15">
      <c r="A51" s="27"/>
      <c r="B51" s="19">
        <v>75414</v>
      </c>
      <c r="C51" s="19" t="s">
        <v>12</v>
      </c>
      <c r="D51" s="63">
        <v>9700</v>
      </c>
      <c r="E51" s="49">
        <v>2523.38</v>
      </c>
      <c r="F51" s="71">
        <f t="shared" si="1"/>
        <v>2523.38</v>
      </c>
      <c r="G51" s="48">
        <v>0</v>
      </c>
      <c r="H51" s="48">
        <f t="shared" ref="H51" si="16">F51-G51-I51-J51-L51</f>
        <v>2523.38</v>
      </c>
      <c r="I51" s="48">
        <v>0</v>
      </c>
      <c r="J51" s="48">
        <v>0</v>
      </c>
      <c r="K51" s="48">
        <v>0</v>
      </c>
      <c r="L51" s="48">
        <v>0</v>
      </c>
      <c r="M51" s="66">
        <v>0</v>
      </c>
      <c r="N51" s="77">
        <f t="shared" si="4"/>
        <v>26.014226804123712</v>
      </c>
      <c r="O51" s="11"/>
    </row>
    <row r="52" spans="1:15">
      <c r="A52" s="30"/>
      <c r="B52" s="19">
        <v>75495</v>
      </c>
      <c r="C52" s="19" t="s">
        <v>3</v>
      </c>
      <c r="D52" s="63">
        <v>35500</v>
      </c>
      <c r="E52" s="48">
        <v>832.04</v>
      </c>
      <c r="F52" s="71">
        <f t="shared" si="1"/>
        <v>832.04</v>
      </c>
      <c r="G52" s="48">
        <v>0</v>
      </c>
      <c r="H52" s="48">
        <f t="shared" ref="H52" si="17">F52-G52-I52-J52-L52</f>
        <v>832.04</v>
      </c>
      <c r="I52" s="48">
        <v>0</v>
      </c>
      <c r="J52" s="48">
        <v>0</v>
      </c>
      <c r="K52" s="48">
        <v>0</v>
      </c>
      <c r="L52" s="48">
        <v>0</v>
      </c>
      <c r="M52" s="66">
        <v>0</v>
      </c>
      <c r="N52" s="77">
        <f t="shared" si="4"/>
        <v>2.343774647887324</v>
      </c>
      <c r="O52" s="11"/>
    </row>
    <row r="53" spans="1:15" ht="48.75" thickBot="1">
      <c r="A53" s="34">
        <v>756</v>
      </c>
      <c r="B53" s="35"/>
      <c r="C53" s="36" t="s">
        <v>68</v>
      </c>
      <c r="D53" s="60">
        <f t="shared" ref="D53:M53" si="18">SUM(D54)</f>
        <v>61440</v>
      </c>
      <c r="E53" s="54">
        <f t="shared" si="18"/>
        <v>59453.599999999999</v>
      </c>
      <c r="F53" s="60">
        <f t="shared" si="18"/>
        <v>59453.599999999999</v>
      </c>
      <c r="G53" s="54">
        <f t="shared" si="18"/>
        <v>36921.370000000003</v>
      </c>
      <c r="H53" s="60">
        <f t="shared" si="18"/>
        <v>22532.229999999996</v>
      </c>
      <c r="I53" s="54">
        <f t="shared" si="18"/>
        <v>0</v>
      </c>
      <c r="J53" s="60">
        <f t="shared" si="18"/>
        <v>0</v>
      </c>
      <c r="K53" s="54">
        <f t="shared" si="18"/>
        <v>0</v>
      </c>
      <c r="L53" s="60">
        <f t="shared" si="18"/>
        <v>0</v>
      </c>
      <c r="M53" s="54">
        <f t="shared" si="18"/>
        <v>0</v>
      </c>
      <c r="N53" s="86">
        <f t="shared" si="4"/>
        <v>96.766927083333329</v>
      </c>
      <c r="O53" s="11"/>
    </row>
    <row r="54" spans="1:15" ht="30.75" customHeight="1">
      <c r="A54" s="21"/>
      <c r="B54" s="37">
        <v>75647</v>
      </c>
      <c r="C54" s="38" t="s">
        <v>69</v>
      </c>
      <c r="D54" s="61">
        <v>61440</v>
      </c>
      <c r="E54" s="52">
        <v>59453.599999999999</v>
      </c>
      <c r="F54" s="72">
        <f t="shared" si="1"/>
        <v>59453.599999999999</v>
      </c>
      <c r="G54" s="52">
        <v>36921.370000000003</v>
      </c>
      <c r="H54" s="48">
        <f t="shared" ref="H54" si="19">F54-G54-I54-J54-L54</f>
        <v>22532.229999999996</v>
      </c>
      <c r="I54" s="52">
        <v>0</v>
      </c>
      <c r="J54" s="61">
        <v>0</v>
      </c>
      <c r="K54" s="52">
        <v>0</v>
      </c>
      <c r="L54" s="61">
        <v>0</v>
      </c>
      <c r="M54" s="48">
        <v>0</v>
      </c>
      <c r="N54" s="77">
        <f t="shared" si="4"/>
        <v>96.766927083333329</v>
      </c>
      <c r="O54" s="11"/>
    </row>
    <row r="55" spans="1:15" ht="13.5" thickBot="1">
      <c r="A55" s="24">
        <v>758</v>
      </c>
      <c r="B55" s="25"/>
      <c r="C55" s="25" t="s">
        <v>13</v>
      </c>
      <c r="D55" s="55">
        <f>SUM(D56:D56)</f>
        <v>199648</v>
      </c>
      <c r="E55" s="54">
        <f>SUM(E56:E56)</f>
        <v>0</v>
      </c>
      <c r="F55" s="60">
        <f>SUM(F56:F56)</f>
        <v>0</v>
      </c>
      <c r="G55" s="54">
        <f t="shared" ref="G55:K55" si="20">SUM(G56:G56)</f>
        <v>0</v>
      </c>
      <c r="H55" s="60">
        <f t="shared" si="20"/>
        <v>0</v>
      </c>
      <c r="I55" s="55">
        <f t="shared" si="20"/>
        <v>0</v>
      </c>
      <c r="J55" s="55">
        <f t="shared" si="20"/>
        <v>0</v>
      </c>
      <c r="K55" s="55">
        <f t="shared" si="20"/>
        <v>0</v>
      </c>
      <c r="L55" s="56">
        <v>0</v>
      </c>
      <c r="M55" s="55">
        <f>M56</f>
        <v>0</v>
      </c>
      <c r="N55" s="86">
        <f t="shared" si="4"/>
        <v>0</v>
      </c>
      <c r="O55" s="11"/>
    </row>
    <row r="56" spans="1:15">
      <c r="A56" s="27"/>
      <c r="B56" s="14">
        <v>75818</v>
      </c>
      <c r="C56" s="14" t="s">
        <v>47</v>
      </c>
      <c r="D56" s="48">
        <v>199648</v>
      </c>
      <c r="E56" s="48">
        <v>0</v>
      </c>
      <c r="F56" s="48">
        <f t="shared" si="1"/>
        <v>0</v>
      </c>
      <c r="G56" s="48">
        <v>0</v>
      </c>
      <c r="H56" s="48">
        <f t="shared" ref="H56" si="21">F56-G56-I56-J56-L56</f>
        <v>0</v>
      </c>
      <c r="I56" s="48">
        <v>0</v>
      </c>
      <c r="J56" s="48"/>
      <c r="K56" s="48">
        <v>0</v>
      </c>
      <c r="L56" s="48">
        <v>0</v>
      </c>
      <c r="M56" s="66">
        <v>0</v>
      </c>
      <c r="N56" s="77">
        <f t="shared" si="4"/>
        <v>0</v>
      </c>
      <c r="O56" s="11"/>
    </row>
    <row r="57" spans="1:15" ht="13.5" thickBot="1">
      <c r="A57" s="24">
        <v>801</v>
      </c>
      <c r="B57" s="25"/>
      <c r="C57" s="25" t="s">
        <v>19</v>
      </c>
      <c r="D57" s="54">
        <f>SUM(D58:D66)</f>
        <v>12576539</v>
      </c>
      <c r="E57" s="54">
        <f>SUM(E58:E66)</f>
        <v>11785096.749999998</v>
      </c>
      <c r="F57" s="54">
        <f t="shared" ref="F57:L57" si="22">SUM(F58:F66)</f>
        <v>10866270.68</v>
      </c>
      <c r="G57" s="54">
        <f t="shared" si="22"/>
        <v>7171049.04</v>
      </c>
      <c r="H57" s="54">
        <f t="shared" si="22"/>
        <v>2635157.7699999991</v>
      </c>
      <c r="I57" s="54">
        <f t="shared" si="22"/>
        <v>594236.91</v>
      </c>
      <c r="J57" s="54">
        <f t="shared" si="22"/>
        <v>416556.04</v>
      </c>
      <c r="K57" s="54">
        <f t="shared" si="22"/>
        <v>49270.92</v>
      </c>
      <c r="L57" s="54">
        <f t="shared" si="22"/>
        <v>0</v>
      </c>
      <c r="M57" s="68">
        <f>SUM(M58:M66)</f>
        <v>918826.07000000007</v>
      </c>
      <c r="N57" s="86">
        <f t="shared" si="4"/>
        <v>93.706994825841974</v>
      </c>
      <c r="O57" s="11"/>
    </row>
    <row r="58" spans="1:15">
      <c r="A58" s="27"/>
      <c r="B58" s="14">
        <v>80101</v>
      </c>
      <c r="C58" s="14" t="s">
        <v>5</v>
      </c>
      <c r="D58" s="48">
        <v>6659204</v>
      </c>
      <c r="E58" s="48">
        <v>6320567.5999999996</v>
      </c>
      <c r="F58" s="48">
        <f t="shared" si="1"/>
        <v>5549789.4499999993</v>
      </c>
      <c r="G58" s="48">
        <v>3919652.17</v>
      </c>
      <c r="H58" s="48">
        <f>F58-G58-I58-J58-L58-K58</f>
        <v>1346211.8199999994</v>
      </c>
      <c r="I58" s="48">
        <v>0</v>
      </c>
      <c r="J58" s="48">
        <v>234654.54</v>
      </c>
      <c r="K58" s="48">
        <v>49270.92</v>
      </c>
      <c r="L58" s="48">
        <v>0</v>
      </c>
      <c r="M58" s="66">
        <v>770778.15</v>
      </c>
      <c r="N58" s="77">
        <f t="shared" si="4"/>
        <v>94.914761584117258</v>
      </c>
      <c r="O58" s="11"/>
    </row>
    <row r="59" spans="1:15" ht="27" customHeight="1">
      <c r="A59" s="27"/>
      <c r="B59" s="19">
        <v>80103</v>
      </c>
      <c r="C59" s="17" t="s">
        <v>48</v>
      </c>
      <c r="D59" s="49">
        <v>355827</v>
      </c>
      <c r="E59" s="48">
        <v>354742.2</v>
      </c>
      <c r="F59" s="48">
        <f t="shared" si="1"/>
        <v>354742.2</v>
      </c>
      <c r="G59" s="49">
        <v>314053.43</v>
      </c>
      <c r="H59" s="48">
        <f t="shared" ref="H59:H66" si="23">F59-G59-I59-J59-L59</f>
        <v>17347.450000000019</v>
      </c>
      <c r="I59" s="48">
        <v>0</v>
      </c>
      <c r="J59" s="48">
        <v>23341.32</v>
      </c>
      <c r="K59" s="48">
        <v>0</v>
      </c>
      <c r="L59" s="48">
        <v>0</v>
      </c>
      <c r="M59" s="66">
        <v>0</v>
      </c>
      <c r="N59" s="77">
        <f t="shared" si="4"/>
        <v>99.695132747093396</v>
      </c>
      <c r="O59" s="11"/>
    </row>
    <row r="60" spans="1:15">
      <c r="A60" s="27"/>
      <c r="B60" s="19">
        <v>80104</v>
      </c>
      <c r="C60" s="19" t="s">
        <v>6</v>
      </c>
      <c r="D60" s="49">
        <v>1172714</v>
      </c>
      <c r="E60" s="48">
        <v>1168624.57</v>
      </c>
      <c r="F60" s="48">
        <f t="shared" si="1"/>
        <v>1168624.57</v>
      </c>
      <c r="G60" s="49">
        <v>430588.23</v>
      </c>
      <c r="H60" s="48">
        <f t="shared" si="23"/>
        <v>114620.03000000006</v>
      </c>
      <c r="I60" s="49">
        <v>594236.91</v>
      </c>
      <c r="J60" s="49">
        <v>29179.4</v>
      </c>
      <c r="K60" s="48">
        <v>0</v>
      </c>
      <c r="L60" s="62">
        <v>0</v>
      </c>
      <c r="M60" s="66">
        <v>0</v>
      </c>
      <c r="N60" s="77">
        <f t="shared" si="4"/>
        <v>99.651284968031433</v>
      </c>
      <c r="O60" s="11"/>
    </row>
    <row r="61" spans="1:15">
      <c r="A61" s="27"/>
      <c r="B61" s="19">
        <v>80110</v>
      </c>
      <c r="C61" s="19" t="s">
        <v>20</v>
      </c>
      <c r="D61" s="49">
        <v>2831160</v>
      </c>
      <c r="E61" s="48">
        <v>2409152.79</v>
      </c>
      <c r="F61" s="48">
        <f t="shared" si="1"/>
        <v>2274695.67</v>
      </c>
      <c r="G61" s="49">
        <v>1901649.89</v>
      </c>
      <c r="H61" s="48">
        <f t="shared" si="23"/>
        <v>248950.94000000003</v>
      </c>
      <c r="I61" s="48">
        <v>0</v>
      </c>
      <c r="J61" s="48">
        <v>124094.84</v>
      </c>
      <c r="K61" s="48">
        <v>0</v>
      </c>
      <c r="L61" s="48">
        <v>0</v>
      </c>
      <c r="M61" s="66">
        <v>134457.12</v>
      </c>
      <c r="N61" s="77">
        <f t="shared" si="4"/>
        <v>85.094194252532532</v>
      </c>
      <c r="O61" s="11"/>
    </row>
    <row r="62" spans="1:15">
      <c r="A62" s="27"/>
      <c r="B62" s="19">
        <v>80113</v>
      </c>
      <c r="C62" s="19" t="s">
        <v>24</v>
      </c>
      <c r="D62" s="49">
        <v>578170</v>
      </c>
      <c r="E62" s="48">
        <v>575141.69999999995</v>
      </c>
      <c r="F62" s="48">
        <f t="shared" si="1"/>
        <v>575141.69999999995</v>
      </c>
      <c r="G62" s="49">
        <v>119555.9</v>
      </c>
      <c r="H62" s="48">
        <f t="shared" si="23"/>
        <v>455283.43999999994</v>
      </c>
      <c r="I62" s="48">
        <v>0</v>
      </c>
      <c r="J62" s="48">
        <v>302.36</v>
      </c>
      <c r="K62" s="48">
        <v>0</v>
      </c>
      <c r="L62" s="48">
        <v>0</v>
      </c>
      <c r="M62" s="66">
        <v>0</v>
      </c>
      <c r="N62" s="77">
        <f t="shared" si="4"/>
        <v>99.476226715325936</v>
      </c>
      <c r="O62" s="11"/>
    </row>
    <row r="63" spans="1:15" ht="24">
      <c r="A63" s="27"/>
      <c r="B63" s="19">
        <v>80114</v>
      </c>
      <c r="C63" s="17" t="s">
        <v>49</v>
      </c>
      <c r="D63" s="49">
        <v>271070</v>
      </c>
      <c r="E63" s="49">
        <v>267813.94</v>
      </c>
      <c r="F63" s="48">
        <f t="shared" si="1"/>
        <v>267813.94</v>
      </c>
      <c r="G63" s="49">
        <v>228268.36</v>
      </c>
      <c r="H63" s="48">
        <f t="shared" si="23"/>
        <v>39545.580000000016</v>
      </c>
      <c r="I63" s="49">
        <v>0</v>
      </c>
      <c r="J63" s="49">
        <v>0</v>
      </c>
      <c r="K63" s="48">
        <v>0</v>
      </c>
      <c r="L63" s="49">
        <v>0</v>
      </c>
      <c r="M63" s="63">
        <v>0</v>
      </c>
      <c r="N63" s="77">
        <f t="shared" si="4"/>
        <v>98.798812114951872</v>
      </c>
      <c r="O63" s="11"/>
    </row>
    <row r="64" spans="1:15" ht="18" customHeight="1">
      <c r="A64" s="27"/>
      <c r="B64" s="39">
        <v>80146</v>
      </c>
      <c r="C64" s="19" t="s">
        <v>29</v>
      </c>
      <c r="D64" s="49">
        <v>40470</v>
      </c>
      <c r="E64" s="48">
        <v>40190.699999999997</v>
      </c>
      <c r="F64" s="48">
        <f t="shared" si="1"/>
        <v>40190.699999999997</v>
      </c>
      <c r="G64" s="49">
        <v>0</v>
      </c>
      <c r="H64" s="48">
        <f t="shared" si="23"/>
        <v>40190.699999999997</v>
      </c>
      <c r="I64" s="48">
        <v>0</v>
      </c>
      <c r="J64" s="48">
        <v>0</v>
      </c>
      <c r="K64" s="48">
        <v>0</v>
      </c>
      <c r="L64" s="48">
        <v>0</v>
      </c>
      <c r="M64" s="66">
        <v>0</v>
      </c>
      <c r="N64" s="77">
        <f t="shared" si="4"/>
        <v>99.309859154929569</v>
      </c>
      <c r="O64" s="11"/>
    </row>
    <row r="65" spans="1:15">
      <c r="A65" s="27"/>
      <c r="B65" s="39">
        <v>80148</v>
      </c>
      <c r="C65" s="19" t="s">
        <v>110</v>
      </c>
      <c r="D65" s="49">
        <v>569816</v>
      </c>
      <c r="E65" s="48">
        <v>552433.62</v>
      </c>
      <c r="F65" s="48">
        <f t="shared" si="1"/>
        <v>538842.81999999995</v>
      </c>
      <c r="G65" s="49">
        <v>160892.75</v>
      </c>
      <c r="H65" s="48">
        <f t="shared" si="23"/>
        <v>372966.48999999993</v>
      </c>
      <c r="I65" s="48">
        <v>0</v>
      </c>
      <c r="J65" s="48">
        <v>4983.58</v>
      </c>
      <c r="K65" s="48">
        <v>0</v>
      </c>
      <c r="L65" s="48"/>
      <c r="M65" s="66">
        <v>13590.8</v>
      </c>
      <c r="N65" s="77">
        <f t="shared" si="4"/>
        <v>96.949474918219209</v>
      </c>
      <c r="O65" s="11"/>
    </row>
    <row r="66" spans="1:15">
      <c r="A66" s="30"/>
      <c r="B66" s="19">
        <v>80195</v>
      </c>
      <c r="C66" s="19" t="s">
        <v>3</v>
      </c>
      <c r="D66" s="49">
        <v>98108</v>
      </c>
      <c r="E66" s="48">
        <v>96429.63</v>
      </c>
      <c r="F66" s="48">
        <f t="shared" si="1"/>
        <v>96429.63</v>
      </c>
      <c r="G66" s="49">
        <v>96388.31</v>
      </c>
      <c r="H66" s="48">
        <f t="shared" si="23"/>
        <v>41.320000000006985</v>
      </c>
      <c r="I66" s="48">
        <v>0</v>
      </c>
      <c r="J66" s="48">
        <v>0</v>
      </c>
      <c r="K66" s="48">
        <v>0</v>
      </c>
      <c r="L66" s="48">
        <v>0</v>
      </c>
      <c r="M66" s="66">
        <v>0</v>
      </c>
      <c r="N66" s="77">
        <f t="shared" si="4"/>
        <v>98.289262853182208</v>
      </c>
      <c r="O66" s="11"/>
    </row>
    <row r="67" spans="1:15" ht="13.5" thickBot="1">
      <c r="A67" s="24">
        <v>851</v>
      </c>
      <c r="B67" s="25"/>
      <c r="C67" s="25" t="s">
        <v>8</v>
      </c>
      <c r="D67" s="54">
        <f t="shared" ref="D67:L67" si="24">SUM(D68:D71)</f>
        <v>660530</v>
      </c>
      <c r="E67" s="54">
        <f t="shared" si="24"/>
        <v>367113.94999999995</v>
      </c>
      <c r="F67" s="54">
        <f t="shared" si="24"/>
        <v>367113.94999999995</v>
      </c>
      <c r="G67" s="54">
        <f t="shared" si="24"/>
        <v>124003.49</v>
      </c>
      <c r="H67" s="54">
        <f t="shared" si="24"/>
        <v>148310.46</v>
      </c>
      <c r="I67" s="54">
        <f t="shared" si="24"/>
        <v>94800</v>
      </c>
      <c r="J67" s="54">
        <f t="shared" si="24"/>
        <v>0</v>
      </c>
      <c r="K67" s="54">
        <f t="shared" si="24"/>
        <v>0</v>
      </c>
      <c r="L67" s="54">
        <f t="shared" si="24"/>
        <v>0</v>
      </c>
      <c r="M67" s="55">
        <f>M68+M70</f>
        <v>0</v>
      </c>
      <c r="N67" s="86">
        <f t="shared" si="4"/>
        <v>55.578694381784317</v>
      </c>
      <c r="O67" s="11"/>
    </row>
    <row r="68" spans="1:15">
      <c r="A68" s="28"/>
      <c r="B68" s="23">
        <v>85121</v>
      </c>
      <c r="C68" s="23" t="s">
        <v>9</v>
      </c>
      <c r="D68" s="52">
        <v>95330</v>
      </c>
      <c r="E68" s="52">
        <v>59512.24</v>
      </c>
      <c r="F68" s="48">
        <f t="shared" si="1"/>
        <v>59512.24</v>
      </c>
      <c r="G68" s="52">
        <v>0</v>
      </c>
      <c r="H68" s="48">
        <f>F68-G68-I68-J68-L68</f>
        <v>59512.24</v>
      </c>
      <c r="I68" s="52">
        <v>0</v>
      </c>
      <c r="J68" s="52">
        <v>0</v>
      </c>
      <c r="K68" s="48">
        <v>0</v>
      </c>
      <c r="L68" s="52">
        <v>0</v>
      </c>
      <c r="M68" s="57">
        <v>0</v>
      </c>
      <c r="N68" s="77">
        <f t="shared" si="4"/>
        <v>62.427609356970521</v>
      </c>
      <c r="O68" s="11"/>
    </row>
    <row r="69" spans="1:15">
      <c r="A69" s="27"/>
      <c r="B69" s="19">
        <v>85153</v>
      </c>
      <c r="C69" s="19" t="s">
        <v>41</v>
      </c>
      <c r="D69" s="49">
        <v>16300</v>
      </c>
      <c r="E69" s="48">
        <v>13100</v>
      </c>
      <c r="F69" s="48">
        <f t="shared" si="1"/>
        <v>13100</v>
      </c>
      <c r="G69" s="49">
        <v>3460</v>
      </c>
      <c r="H69" s="48">
        <f>F69-G69-I69-J69-L69</f>
        <v>9640</v>
      </c>
      <c r="I69" s="48">
        <v>0</v>
      </c>
      <c r="J69" s="48">
        <v>0</v>
      </c>
      <c r="K69" s="48">
        <v>0</v>
      </c>
      <c r="L69" s="48">
        <v>0</v>
      </c>
      <c r="M69" s="66">
        <v>0</v>
      </c>
      <c r="N69" s="77">
        <f t="shared" si="4"/>
        <v>80.368098159509202</v>
      </c>
      <c r="O69" s="11"/>
    </row>
    <row r="70" spans="1:15">
      <c r="A70" s="27"/>
      <c r="B70" s="19">
        <v>85154</v>
      </c>
      <c r="C70" s="19" t="s">
        <v>71</v>
      </c>
      <c r="D70" s="49">
        <v>530500</v>
      </c>
      <c r="E70" s="48">
        <v>276779.55</v>
      </c>
      <c r="F70" s="48">
        <f t="shared" si="1"/>
        <v>276779.55</v>
      </c>
      <c r="G70" s="49">
        <v>120543.49</v>
      </c>
      <c r="H70" s="48">
        <f>F70-G70-I70-J70-L70</f>
        <v>76436.06</v>
      </c>
      <c r="I70" s="49">
        <v>79800</v>
      </c>
      <c r="J70" s="48">
        <v>0</v>
      </c>
      <c r="K70" s="48">
        <v>0</v>
      </c>
      <c r="L70" s="48">
        <v>0</v>
      </c>
      <c r="M70" s="66">
        <v>0</v>
      </c>
      <c r="N70" s="77">
        <f t="shared" si="4"/>
        <v>52.173336475023561</v>
      </c>
      <c r="O70" s="11"/>
    </row>
    <row r="71" spans="1:15">
      <c r="A71" s="30"/>
      <c r="B71" s="19">
        <v>85195</v>
      </c>
      <c r="C71" s="19" t="s">
        <v>3</v>
      </c>
      <c r="D71" s="49">
        <v>18400</v>
      </c>
      <c r="E71" s="48">
        <v>17722.16</v>
      </c>
      <c r="F71" s="48">
        <f t="shared" si="1"/>
        <v>17722.16</v>
      </c>
      <c r="G71" s="48">
        <v>0</v>
      </c>
      <c r="H71" s="48">
        <f>F71-G71-I71-J71-L71</f>
        <v>2722.16</v>
      </c>
      <c r="I71" s="49">
        <v>15000</v>
      </c>
      <c r="J71" s="48">
        <v>0</v>
      </c>
      <c r="K71" s="48">
        <v>0</v>
      </c>
      <c r="L71" s="48">
        <v>0</v>
      </c>
      <c r="M71" s="66">
        <v>0</v>
      </c>
      <c r="N71" s="77">
        <f t="shared" si="4"/>
        <v>96.316086956521744</v>
      </c>
      <c r="O71" s="11"/>
    </row>
    <row r="72" spans="1:15" ht="13.5" thickBot="1">
      <c r="A72" s="24">
        <v>852</v>
      </c>
      <c r="B72" s="25"/>
      <c r="C72" s="25" t="s">
        <v>36</v>
      </c>
      <c r="D72" s="54">
        <f t="shared" ref="D72:M72" si="25">SUM(D73:D81)</f>
        <v>4196010</v>
      </c>
      <c r="E72" s="54">
        <f t="shared" si="25"/>
        <v>4060324.6999999993</v>
      </c>
      <c r="F72" s="54">
        <f t="shared" si="25"/>
        <v>4051269.54</v>
      </c>
      <c r="G72" s="54">
        <f t="shared" si="25"/>
        <v>707191.32000000007</v>
      </c>
      <c r="H72" s="54">
        <f t="shared" si="25"/>
        <v>211790.65999999989</v>
      </c>
      <c r="I72" s="54">
        <f t="shared" si="25"/>
        <v>47500</v>
      </c>
      <c r="J72" s="54">
        <f t="shared" si="25"/>
        <v>2994224.8400000003</v>
      </c>
      <c r="K72" s="54">
        <f t="shared" si="25"/>
        <v>90562.72</v>
      </c>
      <c r="L72" s="54">
        <f t="shared" si="25"/>
        <v>0</v>
      </c>
      <c r="M72" s="55">
        <f t="shared" si="25"/>
        <v>9055.16</v>
      </c>
      <c r="N72" s="86">
        <f t="shared" si="4"/>
        <v>96.766325628394583</v>
      </c>
      <c r="O72" s="11"/>
    </row>
    <row r="73" spans="1:15">
      <c r="A73" s="27"/>
      <c r="B73" s="14">
        <v>85203</v>
      </c>
      <c r="C73" s="14" t="s">
        <v>53</v>
      </c>
      <c r="D73" s="48">
        <v>32500</v>
      </c>
      <c r="E73" s="48">
        <v>32000</v>
      </c>
      <c r="F73" s="48">
        <f t="shared" si="1"/>
        <v>32000</v>
      </c>
      <c r="G73" s="48">
        <v>0</v>
      </c>
      <c r="H73" s="48">
        <f>F73-G73-I73-J73-L73</f>
        <v>0</v>
      </c>
      <c r="I73" s="48">
        <v>32000</v>
      </c>
      <c r="J73" s="48">
        <v>0</v>
      </c>
      <c r="K73" s="48">
        <v>0</v>
      </c>
      <c r="L73" s="48">
        <v>0</v>
      </c>
      <c r="M73" s="66">
        <v>0</v>
      </c>
      <c r="N73" s="77">
        <f t="shared" si="4"/>
        <v>98.461538461538467</v>
      </c>
      <c r="O73" s="11"/>
    </row>
    <row r="74" spans="1:15" ht="48.75" customHeight="1">
      <c r="A74" s="26"/>
      <c r="B74" s="19">
        <v>85212</v>
      </c>
      <c r="C74" s="17" t="s">
        <v>76</v>
      </c>
      <c r="D74" s="49">
        <v>2213953</v>
      </c>
      <c r="E74" s="48">
        <v>2202022.13</v>
      </c>
      <c r="F74" s="48">
        <f t="shared" si="1"/>
        <v>2202022.13</v>
      </c>
      <c r="G74" s="49">
        <v>134608.69</v>
      </c>
      <c r="H74" s="48">
        <f>F74-G74-I74-J74-L74</f>
        <v>31687.189999999944</v>
      </c>
      <c r="I74" s="48">
        <v>0</v>
      </c>
      <c r="J74" s="48">
        <v>2035726.25</v>
      </c>
      <c r="K74" s="48">
        <v>0</v>
      </c>
      <c r="L74" s="48">
        <v>0</v>
      </c>
      <c r="M74" s="66">
        <v>0</v>
      </c>
      <c r="N74" s="77">
        <f t="shared" si="4"/>
        <v>99.461105542890934</v>
      </c>
      <c r="O74" s="11"/>
    </row>
    <row r="75" spans="1:15" ht="73.5" customHeight="1">
      <c r="A75" s="26"/>
      <c r="B75" s="19">
        <v>85213</v>
      </c>
      <c r="C75" s="17" t="s">
        <v>78</v>
      </c>
      <c r="D75" s="49">
        <v>29640</v>
      </c>
      <c r="E75" s="48">
        <v>29410.44</v>
      </c>
      <c r="F75" s="48">
        <f t="shared" si="1"/>
        <v>29410.44</v>
      </c>
      <c r="G75" s="48">
        <v>29410.44</v>
      </c>
      <c r="H75" s="48">
        <f t="shared" ref="H75:H81" si="26">F75-G75-I75-J75-L75</f>
        <v>0</v>
      </c>
      <c r="I75" s="48">
        <v>0</v>
      </c>
      <c r="J75" s="48">
        <v>0</v>
      </c>
      <c r="K75" s="48">
        <v>0</v>
      </c>
      <c r="L75" s="48">
        <v>0</v>
      </c>
      <c r="M75" s="66">
        <v>0</v>
      </c>
      <c r="N75" s="77">
        <f t="shared" si="4"/>
        <v>99.225506072874495</v>
      </c>
      <c r="O75" s="11"/>
    </row>
    <row r="76" spans="1:15" ht="28.5" customHeight="1">
      <c r="A76" s="26"/>
      <c r="B76" s="19">
        <v>85214</v>
      </c>
      <c r="C76" s="17" t="s">
        <v>61</v>
      </c>
      <c r="D76" s="49">
        <v>223460</v>
      </c>
      <c r="E76" s="48">
        <v>223048.72</v>
      </c>
      <c r="F76" s="48">
        <f t="shared" si="1"/>
        <v>223048.72</v>
      </c>
      <c r="G76" s="48">
        <v>0</v>
      </c>
      <c r="H76" s="48">
        <f t="shared" si="26"/>
        <v>0</v>
      </c>
      <c r="I76" s="48">
        <v>0</v>
      </c>
      <c r="J76" s="48">
        <v>223048.72</v>
      </c>
      <c r="K76" s="48">
        <v>0</v>
      </c>
      <c r="L76" s="48">
        <v>0</v>
      </c>
      <c r="M76" s="66">
        <v>0</v>
      </c>
      <c r="N76" s="77">
        <f t="shared" si="4"/>
        <v>99.815949163161193</v>
      </c>
      <c r="O76" s="11"/>
    </row>
    <row r="77" spans="1:15">
      <c r="A77" s="27"/>
      <c r="B77" s="19">
        <v>85215</v>
      </c>
      <c r="C77" s="19" t="s">
        <v>10</v>
      </c>
      <c r="D77" s="49">
        <v>245000</v>
      </c>
      <c r="E77" s="48">
        <v>233506.36</v>
      </c>
      <c r="F77" s="48">
        <f t="shared" si="1"/>
        <v>233506.36</v>
      </c>
      <c r="G77" s="48">
        <v>0</v>
      </c>
      <c r="H77" s="48">
        <f t="shared" si="26"/>
        <v>0</v>
      </c>
      <c r="I77" s="48">
        <v>0</v>
      </c>
      <c r="J77" s="48">
        <v>233506.36</v>
      </c>
      <c r="K77" s="48">
        <v>0</v>
      </c>
      <c r="L77" s="48">
        <v>0</v>
      </c>
      <c r="M77" s="66">
        <v>0</v>
      </c>
      <c r="N77" s="77">
        <f t="shared" si="4"/>
        <v>95.308718367346927</v>
      </c>
      <c r="O77" s="11"/>
    </row>
    <row r="78" spans="1:15">
      <c r="A78" s="27"/>
      <c r="B78" s="19">
        <v>85216</v>
      </c>
      <c r="C78" s="19" t="s">
        <v>85</v>
      </c>
      <c r="D78" s="49">
        <v>261280</v>
      </c>
      <c r="E78" s="48">
        <v>261280</v>
      </c>
      <c r="F78" s="48">
        <f t="shared" si="1"/>
        <v>261280</v>
      </c>
      <c r="G78" s="48">
        <v>0</v>
      </c>
      <c r="H78" s="48">
        <f t="shared" si="26"/>
        <v>0</v>
      </c>
      <c r="I78" s="48">
        <v>0</v>
      </c>
      <c r="J78" s="48">
        <v>261280</v>
      </c>
      <c r="K78" s="48">
        <v>0</v>
      </c>
      <c r="L78" s="48">
        <v>0</v>
      </c>
      <c r="M78" s="66">
        <v>0</v>
      </c>
      <c r="N78" s="77">
        <f t="shared" si="4"/>
        <v>100</v>
      </c>
      <c r="O78" s="11"/>
    </row>
    <row r="79" spans="1:15">
      <c r="A79" s="27"/>
      <c r="B79" s="19">
        <v>85219</v>
      </c>
      <c r="C79" s="19" t="s">
        <v>50</v>
      </c>
      <c r="D79" s="49">
        <v>687270</v>
      </c>
      <c r="E79" s="48">
        <v>623261.74</v>
      </c>
      <c r="F79" s="48">
        <f t="shared" si="1"/>
        <v>614206.57999999996</v>
      </c>
      <c r="G79" s="49">
        <v>516569.16</v>
      </c>
      <c r="H79" s="48">
        <f t="shared" si="26"/>
        <v>90363.199999999983</v>
      </c>
      <c r="I79" s="49">
        <v>0</v>
      </c>
      <c r="J79" s="49">
        <v>7274.22</v>
      </c>
      <c r="K79" s="49">
        <v>0</v>
      </c>
      <c r="L79" s="62">
        <v>0</v>
      </c>
      <c r="M79" s="66">
        <v>9055.16</v>
      </c>
      <c r="N79" s="77">
        <f t="shared" si="4"/>
        <v>90.686591878010105</v>
      </c>
      <c r="O79" s="11"/>
    </row>
    <row r="80" spans="1:15" ht="24">
      <c r="A80" s="27"/>
      <c r="B80" s="19">
        <v>85228</v>
      </c>
      <c r="C80" s="17" t="s">
        <v>72</v>
      </c>
      <c r="D80" s="49">
        <v>131856</v>
      </c>
      <c r="E80" s="48">
        <v>106029.59</v>
      </c>
      <c r="F80" s="48">
        <f t="shared" si="1"/>
        <v>106029.59</v>
      </c>
      <c r="G80" s="49">
        <v>23403.03</v>
      </c>
      <c r="H80" s="48">
        <f>F80-G80-I80-J80-K80</f>
        <v>82626.559999999998</v>
      </c>
      <c r="I80" s="48">
        <v>0</v>
      </c>
      <c r="J80" s="48">
        <v>0</v>
      </c>
      <c r="K80" s="48">
        <v>0</v>
      </c>
      <c r="L80" s="48">
        <v>0</v>
      </c>
      <c r="M80" s="66">
        <v>0</v>
      </c>
      <c r="N80" s="77">
        <f t="shared" si="4"/>
        <v>80.413170428346078</v>
      </c>
      <c r="O80" s="11"/>
    </row>
    <row r="81" spans="1:15">
      <c r="A81" s="30"/>
      <c r="B81" s="19">
        <v>85295</v>
      </c>
      <c r="C81" s="19" t="s">
        <v>3</v>
      </c>
      <c r="D81" s="49">
        <v>371051</v>
      </c>
      <c r="E81" s="48">
        <v>349765.72</v>
      </c>
      <c r="F81" s="48">
        <f t="shared" si="1"/>
        <v>349765.72</v>
      </c>
      <c r="G81" s="48">
        <v>3200</v>
      </c>
      <c r="H81" s="48">
        <f>F81-G81-I81-J81-K81</f>
        <v>7113.7099999999627</v>
      </c>
      <c r="I81" s="48">
        <v>15500</v>
      </c>
      <c r="J81" s="48">
        <v>233389.29</v>
      </c>
      <c r="K81" s="48">
        <v>90562.72</v>
      </c>
      <c r="L81" s="48">
        <v>0</v>
      </c>
      <c r="M81" s="66">
        <v>0</v>
      </c>
      <c r="N81" s="77">
        <f t="shared" si="4"/>
        <v>94.263516336029269</v>
      </c>
      <c r="O81" s="11"/>
    </row>
    <row r="82" spans="1:15" ht="24.75" thickBot="1">
      <c r="A82" s="34">
        <v>853</v>
      </c>
      <c r="B82" s="25"/>
      <c r="C82" s="36" t="s">
        <v>62</v>
      </c>
      <c r="D82" s="54">
        <f t="shared" ref="D82:M82" si="27">D83</f>
        <v>424465</v>
      </c>
      <c r="E82" s="54">
        <f t="shared" si="27"/>
        <v>381704.44</v>
      </c>
      <c r="F82" s="54">
        <f t="shared" si="27"/>
        <v>381704.44</v>
      </c>
      <c r="G82" s="54">
        <f t="shared" si="27"/>
        <v>226637.04</v>
      </c>
      <c r="H82" s="54">
        <f t="shared" si="27"/>
        <v>26473.009999999995</v>
      </c>
      <c r="I82" s="54">
        <f t="shared" si="27"/>
        <v>0</v>
      </c>
      <c r="J82" s="54">
        <f t="shared" si="27"/>
        <v>4377.0600000000004</v>
      </c>
      <c r="K82" s="54">
        <f t="shared" si="27"/>
        <v>124217.33</v>
      </c>
      <c r="L82" s="54">
        <f t="shared" si="27"/>
        <v>0</v>
      </c>
      <c r="M82" s="55">
        <f t="shared" si="27"/>
        <v>0</v>
      </c>
      <c r="N82" s="86">
        <f t="shared" si="4"/>
        <v>89.926010389549205</v>
      </c>
      <c r="O82" s="11"/>
    </row>
    <row r="83" spans="1:15">
      <c r="A83" s="27"/>
      <c r="B83" s="32">
        <v>85395</v>
      </c>
      <c r="C83" s="32" t="s">
        <v>3</v>
      </c>
      <c r="D83" s="58">
        <v>424465</v>
      </c>
      <c r="E83" s="58">
        <v>381704.44</v>
      </c>
      <c r="F83" s="48">
        <f t="shared" si="1"/>
        <v>381704.44</v>
      </c>
      <c r="G83" s="58">
        <v>226637.04</v>
      </c>
      <c r="H83" s="48">
        <f>F83-G83-I83-J83-L83-K83</f>
        <v>26473.009999999995</v>
      </c>
      <c r="I83" s="48">
        <v>0</v>
      </c>
      <c r="J83" s="48">
        <v>4377.0600000000004</v>
      </c>
      <c r="K83" s="48">
        <v>124217.33</v>
      </c>
      <c r="L83" s="48">
        <v>0</v>
      </c>
      <c r="M83" s="66">
        <v>0</v>
      </c>
      <c r="N83" s="77">
        <f t="shared" si="4"/>
        <v>89.926010389549205</v>
      </c>
      <c r="O83" s="11"/>
    </row>
    <row r="84" spans="1:15" ht="13.5" thickBot="1">
      <c r="A84" s="24">
        <v>854</v>
      </c>
      <c r="B84" s="25"/>
      <c r="C84" s="25" t="s">
        <v>21</v>
      </c>
      <c r="D84" s="54">
        <f>SUM(D85:D86)</f>
        <v>161459</v>
      </c>
      <c r="E84" s="54">
        <f>SUM(E85:E86)</f>
        <v>93723.520000000004</v>
      </c>
      <c r="F84" s="54">
        <f t="shared" ref="F84:K84" si="28">SUM(F85:F86)</f>
        <v>93723.520000000004</v>
      </c>
      <c r="G84" s="54">
        <f t="shared" si="28"/>
        <v>0</v>
      </c>
      <c r="H84" s="54">
        <f t="shared" si="28"/>
        <v>175</v>
      </c>
      <c r="I84" s="54">
        <f t="shared" si="28"/>
        <v>0</v>
      </c>
      <c r="J84" s="54">
        <f t="shared" si="28"/>
        <v>93548.52</v>
      </c>
      <c r="K84" s="54">
        <f t="shared" si="28"/>
        <v>0</v>
      </c>
      <c r="L84" s="56">
        <v>0</v>
      </c>
      <c r="M84" s="55">
        <f>SUM(M85:M86)</f>
        <v>0</v>
      </c>
      <c r="N84" s="86">
        <f t="shared" si="4"/>
        <v>58.047875931351001</v>
      </c>
      <c r="O84" s="11"/>
    </row>
    <row r="85" spans="1:15">
      <c r="A85" s="27"/>
      <c r="B85" s="19">
        <v>85415</v>
      </c>
      <c r="C85" s="19" t="s">
        <v>38</v>
      </c>
      <c r="D85" s="49">
        <v>161284</v>
      </c>
      <c r="E85" s="48">
        <v>93548.52</v>
      </c>
      <c r="F85" s="48">
        <f t="shared" si="1"/>
        <v>93548.52</v>
      </c>
      <c r="G85" s="49">
        <v>0</v>
      </c>
      <c r="H85" s="48">
        <f>F85-G85-I85-J85-L85</f>
        <v>0</v>
      </c>
      <c r="I85" s="49">
        <v>0</v>
      </c>
      <c r="J85" s="49">
        <v>93548.52</v>
      </c>
      <c r="K85" s="48">
        <v>0</v>
      </c>
      <c r="L85" s="49">
        <v>0</v>
      </c>
      <c r="M85" s="66">
        <v>0</v>
      </c>
      <c r="N85" s="77">
        <f t="shared" si="4"/>
        <v>58.002356092358824</v>
      </c>
      <c r="O85" s="11"/>
    </row>
    <row r="86" spans="1:15">
      <c r="A86" s="30"/>
      <c r="B86" s="19">
        <v>85495</v>
      </c>
      <c r="C86" s="19" t="s">
        <v>3</v>
      </c>
      <c r="D86" s="49">
        <v>175</v>
      </c>
      <c r="E86" s="48">
        <v>175</v>
      </c>
      <c r="F86" s="48">
        <f t="shared" ref="F86" si="29">E86-M86</f>
        <v>175</v>
      </c>
      <c r="G86" s="49">
        <v>0</v>
      </c>
      <c r="H86" s="48">
        <f>F86-G86-I86-J86-L86</f>
        <v>175</v>
      </c>
      <c r="I86" s="49">
        <v>0</v>
      </c>
      <c r="J86" s="49">
        <v>0</v>
      </c>
      <c r="K86" s="48">
        <v>0</v>
      </c>
      <c r="L86" s="49">
        <v>0</v>
      </c>
      <c r="M86" s="66">
        <v>0</v>
      </c>
      <c r="N86" s="77">
        <f t="shared" ref="N86:N105" si="30">E86/D86%</f>
        <v>100</v>
      </c>
      <c r="O86" s="11"/>
    </row>
    <row r="87" spans="1:15" ht="24.75" thickBot="1">
      <c r="A87" s="34">
        <v>900</v>
      </c>
      <c r="B87" s="25"/>
      <c r="C87" s="36" t="s">
        <v>73</v>
      </c>
      <c r="D87" s="54">
        <f>SUM(D88:D95)</f>
        <v>2728510</v>
      </c>
      <c r="E87" s="54">
        <f>SUM(E88:E95)</f>
        <v>1337943.46</v>
      </c>
      <c r="F87" s="54">
        <f t="shared" ref="F87:L87" si="31">SUM(F88:F95)</f>
        <v>1281848.8799999999</v>
      </c>
      <c r="G87" s="54">
        <f t="shared" si="31"/>
        <v>650</v>
      </c>
      <c r="H87" s="54">
        <f t="shared" si="31"/>
        <v>1281198.8799999999</v>
      </c>
      <c r="I87" s="54">
        <f t="shared" si="31"/>
        <v>0</v>
      </c>
      <c r="J87" s="54">
        <f t="shared" si="31"/>
        <v>0</v>
      </c>
      <c r="K87" s="54">
        <f t="shared" si="31"/>
        <v>0</v>
      </c>
      <c r="L87" s="54">
        <f t="shared" si="31"/>
        <v>0</v>
      </c>
      <c r="M87" s="55">
        <f>SUM( M88:M95)</f>
        <v>56094.58</v>
      </c>
      <c r="N87" s="86">
        <f t="shared" si="30"/>
        <v>49.035681012713901</v>
      </c>
      <c r="O87" s="11"/>
    </row>
    <row r="88" spans="1:15">
      <c r="A88" s="27"/>
      <c r="B88" s="14">
        <v>90001</v>
      </c>
      <c r="C88" s="14" t="s">
        <v>74</v>
      </c>
      <c r="D88" s="48">
        <v>8000</v>
      </c>
      <c r="E88" s="48">
        <v>1146.03</v>
      </c>
      <c r="F88" s="48">
        <f t="shared" ref="F88:F95" si="32">E88-M88</f>
        <v>1146.03</v>
      </c>
      <c r="G88" s="48">
        <v>0</v>
      </c>
      <c r="H88" s="48">
        <f t="shared" ref="H88:H95" si="33">F88-G88-I88-J88-L88</f>
        <v>1146.03</v>
      </c>
      <c r="I88" s="48">
        <v>0</v>
      </c>
      <c r="J88" s="48">
        <v>0</v>
      </c>
      <c r="K88" s="48">
        <v>0</v>
      </c>
      <c r="L88" s="48">
        <v>0</v>
      </c>
      <c r="M88" s="66">
        <v>0</v>
      </c>
      <c r="N88" s="77">
        <f t="shared" si="30"/>
        <v>14.325374999999999</v>
      </c>
      <c r="O88" s="11"/>
    </row>
    <row r="89" spans="1:15">
      <c r="A89" s="27"/>
      <c r="B89" s="14">
        <v>90002</v>
      </c>
      <c r="C89" s="14" t="s">
        <v>83</v>
      </c>
      <c r="D89" s="48">
        <v>289000</v>
      </c>
      <c r="E89" s="48">
        <v>238464.8</v>
      </c>
      <c r="F89" s="48">
        <f t="shared" si="32"/>
        <v>238464.8</v>
      </c>
      <c r="G89" s="48">
        <v>0</v>
      </c>
      <c r="H89" s="48">
        <f t="shared" si="33"/>
        <v>238464.8</v>
      </c>
      <c r="I89" s="48">
        <v>0</v>
      </c>
      <c r="J89" s="48">
        <v>0</v>
      </c>
      <c r="K89" s="48">
        <v>0</v>
      </c>
      <c r="L89" s="48">
        <v>0</v>
      </c>
      <c r="M89" s="66">
        <v>0</v>
      </c>
      <c r="N89" s="77">
        <f t="shared" si="30"/>
        <v>82.513771626297569</v>
      </c>
      <c r="O89" s="11"/>
    </row>
    <row r="90" spans="1:15">
      <c r="A90" s="27"/>
      <c r="B90" s="19">
        <v>90003</v>
      </c>
      <c r="C90" s="19" t="s">
        <v>25</v>
      </c>
      <c r="D90" s="49">
        <v>181500</v>
      </c>
      <c r="E90" s="49">
        <v>173870.52</v>
      </c>
      <c r="F90" s="48">
        <f t="shared" si="32"/>
        <v>173870.52</v>
      </c>
      <c r="G90" s="49">
        <v>0</v>
      </c>
      <c r="H90" s="48">
        <f t="shared" si="33"/>
        <v>173870.52</v>
      </c>
      <c r="I90" s="49">
        <v>0</v>
      </c>
      <c r="J90" s="49">
        <v>0</v>
      </c>
      <c r="K90" s="48">
        <v>0</v>
      </c>
      <c r="L90" s="49">
        <v>0</v>
      </c>
      <c r="M90" s="63">
        <v>0</v>
      </c>
      <c r="N90" s="77">
        <f t="shared" si="30"/>
        <v>95.796429752066103</v>
      </c>
      <c r="O90" s="11"/>
    </row>
    <row r="91" spans="1:15" ht="12.75" customHeight="1">
      <c r="A91" s="27"/>
      <c r="B91" s="19">
        <v>90004</v>
      </c>
      <c r="C91" s="17" t="s">
        <v>26</v>
      </c>
      <c r="D91" s="49">
        <v>219380</v>
      </c>
      <c r="E91" s="48">
        <v>110500.84</v>
      </c>
      <c r="F91" s="48">
        <f t="shared" si="32"/>
        <v>110500.84</v>
      </c>
      <c r="G91" s="49">
        <v>650</v>
      </c>
      <c r="H91" s="48">
        <f t="shared" si="33"/>
        <v>109850.84</v>
      </c>
      <c r="I91" s="49">
        <v>0</v>
      </c>
      <c r="J91" s="49">
        <v>0</v>
      </c>
      <c r="K91" s="48">
        <v>0</v>
      </c>
      <c r="L91" s="49">
        <v>0</v>
      </c>
      <c r="M91" s="66">
        <v>0</v>
      </c>
      <c r="N91" s="77">
        <f t="shared" si="30"/>
        <v>50.369605251162362</v>
      </c>
      <c r="O91" s="11"/>
    </row>
    <row r="92" spans="1:15" ht="13.5" customHeight="1">
      <c r="A92" s="27"/>
      <c r="B92" s="19">
        <v>90006</v>
      </c>
      <c r="C92" s="17" t="s">
        <v>106</v>
      </c>
      <c r="D92" s="49">
        <v>64700</v>
      </c>
      <c r="E92" s="48">
        <v>62109.7</v>
      </c>
      <c r="F92" s="48">
        <f t="shared" si="32"/>
        <v>62109.7</v>
      </c>
      <c r="G92" s="49">
        <v>0</v>
      </c>
      <c r="H92" s="49">
        <f t="shared" si="33"/>
        <v>62109.7</v>
      </c>
      <c r="I92" s="49">
        <v>0</v>
      </c>
      <c r="J92" s="49">
        <v>0</v>
      </c>
      <c r="K92" s="48">
        <v>0</v>
      </c>
      <c r="L92" s="49">
        <v>0</v>
      </c>
      <c r="M92" s="66">
        <v>0</v>
      </c>
      <c r="N92" s="77">
        <f t="shared" si="30"/>
        <v>95.99644513137558</v>
      </c>
      <c r="O92" s="11"/>
    </row>
    <row r="93" spans="1:15">
      <c r="A93" s="27"/>
      <c r="B93" s="19">
        <v>90013</v>
      </c>
      <c r="C93" s="19" t="s">
        <v>54</v>
      </c>
      <c r="D93" s="49">
        <v>1038620</v>
      </c>
      <c r="E93" s="49">
        <v>56714.58</v>
      </c>
      <c r="F93" s="48">
        <f t="shared" si="32"/>
        <v>38620</v>
      </c>
      <c r="G93" s="49">
        <v>0</v>
      </c>
      <c r="H93" s="49">
        <f t="shared" si="33"/>
        <v>38620</v>
      </c>
      <c r="I93" s="49">
        <v>0</v>
      </c>
      <c r="J93" s="49">
        <v>0</v>
      </c>
      <c r="K93" s="48">
        <v>0</v>
      </c>
      <c r="L93" s="62">
        <v>0</v>
      </c>
      <c r="M93" s="63">
        <v>18094.580000000002</v>
      </c>
      <c r="N93" s="77">
        <f t="shared" si="30"/>
        <v>5.4605707573511006</v>
      </c>
      <c r="O93" s="11"/>
    </row>
    <row r="94" spans="1:15">
      <c r="A94" s="27"/>
      <c r="B94" s="19">
        <v>90015</v>
      </c>
      <c r="C94" s="19" t="s">
        <v>27</v>
      </c>
      <c r="D94" s="49">
        <v>648000</v>
      </c>
      <c r="E94" s="48">
        <v>564982.55000000005</v>
      </c>
      <c r="F94" s="48">
        <f t="shared" si="32"/>
        <v>526982.55000000005</v>
      </c>
      <c r="G94" s="49">
        <v>0</v>
      </c>
      <c r="H94" s="48">
        <f t="shared" si="33"/>
        <v>526982.55000000005</v>
      </c>
      <c r="I94" s="49">
        <v>0</v>
      </c>
      <c r="J94" s="49"/>
      <c r="K94" s="48">
        <v>0</v>
      </c>
      <c r="L94" s="49">
        <v>0</v>
      </c>
      <c r="M94" s="66">
        <v>38000</v>
      </c>
      <c r="N94" s="77">
        <f t="shared" si="30"/>
        <v>87.188665123456801</v>
      </c>
      <c r="O94" s="11"/>
    </row>
    <row r="95" spans="1:15">
      <c r="A95" s="27"/>
      <c r="B95" s="40">
        <v>90095</v>
      </c>
      <c r="C95" s="40" t="s">
        <v>3</v>
      </c>
      <c r="D95" s="49">
        <v>279310</v>
      </c>
      <c r="E95" s="63">
        <v>130154.44</v>
      </c>
      <c r="F95" s="48">
        <f t="shared" si="32"/>
        <v>130154.44</v>
      </c>
      <c r="G95" s="49">
        <v>0</v>
      </c>
      <c r="H95" s="48">
        <f t="shared" si="33"/>
        <v>130154.44</v>
      </c>
      <c r="I95" s="49">
        <v>0</v>
      </c>
      <c r="J95" s="49">
        <v>0</v>
      </c>
      <c r="K95" s="48">
        <v>0</v>
      </c>
      <c r="L95" s="49">
        <v>0</v>
      </c>
      <c r="M95" s="63">
        <v>0</v>
      </c>
      <c r="N95" s="77">
        <f t="shared" si="30"/>
        <v>46.598560738963876</v>
      </c>
      <c r="O95" s="11"/>
    </row>
    <row r="96" spans="1:15" ht="24.75" thickBot="1">
      <c r="A96" s="34">
        <v>921</v>
      </c>
      <c r="B96" s="25"/>
      <c r="C96" s="36" t="s">
        <v>63</v>
      </c>
      <c r="D96" s="47">
        <f t="shared" ref="D96:M96" si="34">SUM(D97:D100)</f>
        <v>1044970</v>
      </c>
      <c r="E96" s="47">
        <f t="shared" si="34"/>
        <v>557287.19000000006</v>
      </c>
      <c r="F96" s="47">
        <f t="shared" si="34"/>
        <v>452191.87</v>
      </c>
      <c r="G96" s="47">
        <f t="shared" si="34"/>
        <v>121821.77</v>
      </c>
      <c r="H96" s="47">
        <f t="shared" si="34"/>
        <v>200370.1</v>
      </c>
      <c r="I96" s="47">
        <f t="shared" si="34"/>
        <v>130000</v>
      </c>
      <c r="J96" s="47">
        <f t="shared" si="34"/>
        <v>0</v>
      </c>
      <c r="K96" s="47">
        <f t="shared" si="34"/>
        <v>0</v>
      </c>
      <c r="L96" s="47">
        <f t="shared" si="34"/>
        <v>0</v>
      </c>
      <c r="M96" s="50">
        <f t="shared" si="34"/>
        <v>105095.32</v>
      </c>
      <c r="N96" s="86">
        <f t="shared" si="30"/>
        <v>53.330448721015919</v>
      </c>
      <c r="O96" s="11"/>
    </row>
    <row r="97" spans="1:15">
      <c r="A97" s="27"/>
      <c r="B97" s="14">
        <v>92109</v>
      </c>
      <c r="C97" s="14" t="s">
        <v>77</v>
      </c>
      <c r="D97" s="48">
        <v>784500</v>
      </c>
      <c r="E97" s="48">
        <v>380294.28</v>
      </c>
      <c r="F97" s="48">
        <f t="shared" ref="F97:F100" si="35">E97-M97</f>
        <v>275198.96000000002</v>
      </c>
      <c r="G97" s="48">
        <v>121521.77</v>
      </c>
      <c r="H97" s="48">
        <f>F97-G97-I97-J97-L97</f>
        <v>153677.19</v>
      </c>
      <c r="I97" s="48">
        <v>0</v>
      </c>
      <c r="J97" s="48">
        <v>0</v>
      </c>
      <c r="K97" s="48">
        <v>0</v>
      </c>
      <c r="L97" s="64">
        <v>0</v>
      </c>
      <c r="M97" s="66">
        <v>105095.32</v>
      </c>
      <c r="N97" s="77">
        <f t="shared" si="30"/>
        <v>48.476007648183561</v>
      </c>
      <c r="O97" s="11"/>
    </row>
    <row r="98" spans="1:15">
      <c r="A98" s="30"/>
      <c r="B98" s="19">
        <v>92116</v>
      </c>
      <c r="C98" s="19" t="s">
        <v>7</v>
      </c>
      <c r="D98" s="49">
        <v>130000</v>
      </c>
      <c r="E98" s="48">
        <v>130000</v>
      </c>
      <c r="F98" s="48">
        <f t="shared" si="35"/>
        <v>130000</v>
      </c>
      <c r="G98" s="49">
        <v>0</v>
      </c>
      <c r="H98" s="48">
        <f>F98-G98-I98-J98-L98</f>
        <v>0</v>
      </c>
      <c r="I98" s="49">
        <v>130000</v>
      </c>
      <c r="J98" s="49">
        <v>0</v>
      </c>
      <c r="K98" s="48">
        <v>0</v>
      </c>
      <c r="L98" s="62">
        <v>0</v>
      </c>
      <c r="M98" s="66">
        <v>0</v>
      </c>
      <c r="N98" s="77">
        <f t="shared" si="30"/>
        <v>100</v>
      </c>
      <c r="O98" s="11"/>
    </row>
    <row r="99" spans="1:15" ht="25.5" customHeight="1">
      <c r="A99" s="31"/>
      <c r="B99" s="19">
        <v>92120</v>
      </c>
      <c r="C99" s="17" t="s">
        <v>42</v>
      </c>
      <c r="D99" s="49">
        <v>75000</v>
      </c>
      <c r="E99" s="49">
        <v>0</v>
      </c>
      <c r="F99" s="48">
        <f t="shared" si="35"/>
        <v>0</v>
      </c>
      <c r="G99" s="49">
        <v>0</v>
      </c>
      <c r="H99" s="48">
        <f>F99-G99-I99-J99-L99</f>
        <v>0</v>
      </c>
      <c r="I99" s="49">
        <v>0</v>
      </c>
      <c r="J99" s="49">
        <v>0</v>
      </c>
      <c r="K99" s="48">
        <v>0</v>
      </c>
      <c r="L99" s="62">
        <v>0</v>
      </c>
      <c r="M99" s="63">
        <v>0</v>
      </c>
      <c r="N99" s="77">
        <f t="shared" si="30"/>
        <v>0</v>
      </c>
      <c r="O99" s="11"/>
    </row>
    <row r="100" spans="1:15">
      <c r="A100" s="30"/>
      <c r="B100" s="19">
        <v>92195</v>
      </c>
      <c r="C100" s="19" t="s">
        <v>3</v>
      </c>
      <c r="D100" s="49">
        <v>55470</v>
      </c>
      <c r="E100" s="48">
        <v>46992.91</v>
      </c>
      <c r="F100" s="48">
        <f t="shared" si="35"/>
        <v>46992.91</v>
      </c>
      <c r="G100" s="49">
        <v>300</v>
      </c>
      <c r="H100" s="48">
        <f>F100-G100-I100-J100-L100</f>
        <v>46692.91</v>
      </c>
      <c r="I100" s="49">
        <v>0</v>
      </c>
      <c r="J100" s="49">
        <v>0</v>
      </c>
      <c r="K100" s="48">
        <v>0</v>
      </c>
      <c r="L100" s="49">
        <v>0</v>
      </c>
      <c r="M100" s="66">
        <v>0</v>
      </c>
      <c r="N100" s="77">
        <f t="shared" si="30"/>
        <v>84.717703263025058</v>
      </c>
      <c r="O100" s="11"/>
    </row>
    <row r="101" spans="1:15" ht="13.5" thickBot="1">
      <c r="A101" s="24">
        <v>926</v>
      </c>
      <c r="B101" s="25"/>
      <c r="C101" s="25" t="s">
        <v>11</v>
      </c>
      <c r="D101" s="54">
        <f>SUM(D102:D104)</f>
        <v>1456550</v>
      </c>
      <c r="E101" s="54">
        <f>SUM(E102:E104)</f>
        <v>677450.28</v>
      </c>
      <c r="F101" s="54">
        <f>SUM(F102:F104)</f>
        <v>625806.96000000008</v>
      </c>
      <c r="G101" s="54">
        <f t="shared" ref="G101:K101" si="36">SUM(G102:G104)</f>
        <v>93515.22</v>
      </c>
      <c r="H101" s="54">
        <f t="shared" si="36"/>
        <v>216126.51000000007</v>
      </c>
      <c r="I101" s="54">
        <f t="shared" si="36"/>
        <v>315945</v>
      </c>
      <c r="J101" s="54">
        <f t="shared" si="36"/>
        <v>220.23</v>
      </c>
      <c r="K101" s="54">
        <f t="shared" si="36"/>
        <v>0</v>
      </c>
      <c r="L101" s="54">
        <f t="shared" ref="L101:M101" si="37">SUM(L102:L104)</f>
        <v>0</v>
      </c>
      <c r="M101" s="55">
        <f t="shared" si="37"/>
        <v>51643.32</v>
      </c>
      <c r="N101" s="86">
        <f t="shared" si="30"/>
        <v>46.51060931653565</v>
      </c>
      <c r="O101" s="11"/>
    </row>
    <row r="102" spans="1:15" ht="14.25" customHeight="1">
      <c r="A102" s="26"/>
      <c r="B102" s="14">
        <v>92601</v>
      </c>
      <c r="C102" s="29" t="s">
        <v>84</v>
      </c>
      <c r="D102" s="48">
        <v>939072</v>
      </c>
      <c r="E102" s="48">
        <v>178514.14</v>
      </c>
      <c r="F102" s="48">
        <f t="shared" ref="F102:F104" si="38">E102-M102</f>
        <v>155029.84000000003</v>
      </c>
      <c r="G102" s="48">
        <v>58077.9</v>
      </c>
      <c r="H102" s="48">
        <f>F102-G102-I102-J102-L102</f>
        <v>96731.710000000036</v>
      </c>
      <c r="I102" s="48">
        <v>0</v>
      </c>
      <c r="J102" s="48">
        <v>220.23</v>
      </c>
      <c r="K102" s="48">
        <v>0</v>
      </c>
      <c r="L102" s="64">
        <v>0</v>
      </c>
      <c r="M102" s="66">
        <v>23484.3</v>
      </c>
      <c r="N102" s="77">
        <f t="shared" si="30"/>
        <v>19.009632914196146</v>
      </c>
      <c r="O102" s="11"/>
    </row>
    <row r="103" spans="1:15" ht="25.5" customHeight="1">
      <c r="A103" s="26"/>
      <c r="B103" s="14">
        <v>92605</v>
      </c>
      <c r="C103" s="29" t="s">
        <v>39</v>
      </c>
      <c r="D103" s="58">
        <v>320830</v>
      </c>
      <c r="E103" s="58">
        <v>317775</v>
      </c>
      <c r="F103" s="48">
        <f t="shared" si="38"/>
        <v>317775</v>
      </c>
      <c r="G103" s="58">
        <v>0</v>
      </c>
      <c r="H103" s="48">
        <f>F103-G103-I103-J103-L103</f>
        <v>1830</v>
      </c>
      <c r="I103" s="58">
        <v>315945</v>
      </c>
      <c r="J103" s="58">
        <v>0</v>
      </c>
      <c r="K103" s="48">
        <v>0</v>
      </c>
      <c r="L103" s="59">
        <v>0</v>
      </c>
      <c r="M103" s="66">
        <v>0</v>
      </c>
      <c r="N103" s="77">
        <f t="shared" si="30"/>
        <v>99.047782314621443</v>
      </c>
      <c r="O103" s="11"/>
    </row>
    <row r="104" spans="1:15" ht="14.25" customHeight="1" thickBot="1">
      <c r="A104" s="27"/>
      <c r="B104" s="40">
        <v>92695</v>
      </c>
      <c r="C104" s="40" t="s">
        <v>3</v>
      </c>
      <c r="D104" s="79">
        <v>196648</v>
      </c>
      <c r="E104" s="79">
        <v>181161.14</v>
      </c>
      <c r="F104" s="79">
        <f t="shared" si="38"/>
        <v>153002.12000000002</v>
      </c>
      <c r="G104" s="79">
        <v>35437.32</v>
      </c>
      <c r="H104" s="79">
        <f>F104-G104-I104-J104-L104</f>
        <v>117564.80000000002</v>
      </c>
      <c r="I104" s="79">
        <v>0</v>
      </c>
      <c r="J104" s="79">
        <v>0</v>
      </c>
      <c r="K104" s="79">
        <v>0</v>
      </c>
      <c r="L104" s="80">
        <v>0</v>
      </c>
      <c r="M104" s="81">
        <v>28159.02</v>
      </c>
      <c r="N104" s="82">
        <f t="shared" si="30"/>
        <v>92.124577926040445</v>
      </c>
      <c r="O104" s="11"/>
    </row>
    <row r="105" spans="1:15" ht="13.5" thickBot="1">
      <c r="A105" s="78" t="s">
        <v>14</v>
      </c>
      <c r="B105" s="83" t="s">
        <v>14</v>
      </c>
      <c r="C105" s="83" t="s">
        <v>15</v>
      </c>
      <c r="D105" s="84">
        <f>D13+D18+D20+D25+D27+D30+D34+D42+D53+D55+D57+D67+D72+D82+D84+D87+D96+D101+D47</f>
        <v>38847714.82</v>
      </c>
      <c r="E105" s="84">
        <f>E13+E18+E20+E25+E27+E30+E34+E42+E53+E55+E57+E67+E72+E82+E84+E87+E96+E101+E47</f>
        <v>29903910.489999998</v>
      </c>
      <c r="F105" s="84">
        <f t="shared" ref="F105:M105" si="39">F13+F18+F20+F25+F27+F30+F34+F42+F53+F55+F57+F67+F72+F82+F84+F87+F96+F101+F47</f>
        <v>25059466.780000001</v>
      </c>
      <c r="G105" s="84">
        <f t="shared" si="39"/>
        <v>10624175.210000001</v>
      </c>
      <c r="H105" s="84">
        <f t="shared" si="39"/>
        <v>9228556.4799999967</v>
      </c>
      <c r="I105" s="84">
        <f t="shared" si="39"/>
        <v>1182481.9100000001</v>
      </c>
      <c r="J105" s="84">
        <f t="shared" si="39"/>
        <v>3760202.21</v>
      </c>
      <c r="K105" s="84">
        <f t="shared" si="39"/>
        <v>264050.97000000003</v>
      </c>
      <c r="L105" s="84">
        <f t="shared" si="39"/>
        <v>0</v>
      </c>
      <c r="M105" s="84">
        <f t="shared" si="39"/>
        <v>4844443.7100000009</v>
      </c>
      <c r="N105" s="85">
        <f t="shared" si="30"/>
        <v>76.977270422620961</v>
      </c>
      <c r="O105" s="11"/>
    </row>
    <row r="106" spans="1:15">
      <c r="A106" s="11"/>
      <c r="B106" s="11"/>
      <c r="C106" s="11"/>
      <c r="D106" s="11"/>
      <c r="E106" s="11"/>
      <c r="F106" s="11"/>
      <c r="G106" s="11"/>
      <c r="H106" s="11"/>
      <c r="I106" s="41"/>
      <c r="J106" s="41"/>
      <c r="K106" s="41"/>
      <c r="L106" s="11"/>
      <c r="M106" s="11"/>
      <c r="N106" s="11"/>
      <c r="O106" s="11"/>
    </row>
    <row r="107" spans="1:15">
      <c r="A107" s="11"/>
      <c r="B107" s="11"/>
      <c r="C107" s="11"/>
      <c r="D107" s="42"/>
      <c r="E107" s="42"/>
      <c r="F107" s="43"/>
      <c r="G107" s="11"/>
      <c r="H107" s="42"/>
      <c r="I107" s="11"/>
      <c r="J107" s="11"/>
      <c r="K107" s="11"/>
      <c r="L107" s="11"/>
      <c r="M107" s="11"/>
      <c r="N107" s="11"/>
      <c r="O107" s="11"/>
    </row>
    <row r="108" spans="1:15">
      <c r="D108" s="1"/>
      <c r="H108" s="5"/>
    </row>
    <row r="109" spans="1:15">
      <c r="D109" s="1"/>
      <c r="E109" s="1"/>
      <c r="F109" s="5"/>
      <c r="I109" s="7"/>
    </row>
    <row r="110" spans="1:15">
      <c r="D110" s="1"/>
      <c r="E110" s="1"/>
      <c r="F110" s="1"/>
      <c r="H110" s="5"/>
    </row>
  </sheetData>
  <mergeCells count="14">
    <mergeCell ref="A7:A11"/>
    <mergeCell ref="B7:B11"/>
    <mergeCell ref="C7:C11"/>
    <mergeCell ref="D7:D11"/>
    <mergeCell ref="F9:F11"/>
    <mergeCell ref="G8:L9"/>
    <mergeCell ref="N7:N11"/>
    <mergeCell ref="C4:G4"/>
    <mergeCell ref="C5:G5"/>
    <mergeCell ref="C6:G6"/>
    <mergeCell ref="M8:M11"/>
    <mergeCell ref="G10:G11"/>
    <mergeCell ref="I10:I11"/>
    <mergeCell ref="L10:L11"/>
  </mergeCells>
  <printOptions horizontalCentered="1"/>
  <pageMargins left="0" right="0" top="0.74803149606299213" bottom="0.74803149606299213" header="0.31496062992125984" footer="0.31496062992125984"/>
  <pageSetup paperSize="9" scale="85" orientation="landscape" horizontalDpi="300" verticalDpi="300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 ogółem 2008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2011-03-28T10:50:07Z</cp:lastPrinted>
  <dcterms:created xsi:type="dcterms:W3CDTF">1997-04-18T23:06:23Z</dcterms:created>
  <dcterms:modified xsi:type="dcterms:W3CDTF">2011-03-28T11:28:44Z</dcterms:modified>
</cp:coreProperties>
</file>