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Tab. nr 1" sheetId="9" r:id="rId1"/>
  </sheets>
  <calcPr calcId="125725"/>
</workbook>
</file>

<file path=xl/calcChain.xml><?xml version="1.0" encoding="utf-8"?>
<calcChain xmlns="http://schemas.openxmlformats.org/spreadsheetml/2006/main">
  <c r="I145" i="9"/>
  <c r="I143"/>
  <c r="I42"/>
  <c r="I14"/>
  <c r="I57"/>
  <c r="I21"/>
  <c r="F123"/>
  <c r="F115"/>
  <c r="F109"/>
  <c r="F108"/>
  <c r="I126"/>
  <c r="I121"/>
  <c r="F126"/>
  <c r="F175"/>
  <c r="F176"/>
  <c r="H169"/>
  <c r="G169"/>
  <c r="F169"/>
  <c r="I169" s="1"/>
  <c r="E169"/>
  <c r="G180"/>
  <c r="G179" s="1"/>
  <c r="H153"/>
  <c r="H152" s="1"/>
  <c r="G153"/>
  <c r="F153"/>
  <c r="F154"/>
  <c r="E153"/>
  <c r="H128"/>
  <c r="G128"/>
  <c r="E128"/>
  <c r="H125"/>
  <c r="G125"/>
  <c r="F125"/>
  <c r="I125" s="1"/>
  <c r="E125"/>
  <c r="H122"/>
  <c r="G122"/>
  <c r="E122"/>
  <c r="H118"/>
  <c r="G118"/>
  <c r="E118"/>
  <c r="G98"/>
  <c r="H101"/>
  <c r="H98" s="1"/>
  <c r="G101"/>
  <c r="E101"/>
  <c r="H60"/>
  <c r="H57"/>
  <c r="H54" s="1"/>
  <c r="G57"/>
  <c r="E57"/>
  <c r="H42"/>
  <c r="G42"/>
  <c r="E42"/>
  <c r="H35"/>
  <c r="G35"/>
  <c r="E35"/>
  <c r="H32"/>
  <c r="G32"/>
  <c r="E32"/>
  <c r="H17"/>
  <c r="F186"/>
  <c r="F184"/>
  <c r="F182"/>
  <c r="F181"/>
  <c r="F180" s="1"/>
  <c r="F179" s="1"/>
  <c r="F178"/>
  <c r="F177" s="1"/>
  <c r="F170"/>
  <c r="I170" s="1"/>
  <c r="F168"/>
  <c r="I168" s="1"/>
  <c r="F162"/>
  <c r="F159"/>
  <c r="I159" s="1"/>
  <c r="F158"/>
  <c r="F156"/>
  <c r="F155" s="1"/>
  <c r="F157"/>
  <c r="I157" s="1"/>
  <c r="F95"/>
  <c r="I95" s="1"/>
  <c r="F94"/>
  <c r="F92"/>
  <c r="I92" s="1"/>
  <c r="F91"/>
  <c r="F90"/>
  <c r="I90" s="1"/>
  <c r="F89"/>
  <c r="F87"/>
  <c r="I87" s="1"/>
  <c r="F86"/>
  <c r="F85"/>
  <c r="F84"/>
  <c r="F83"/>
  <c r="F82"/>
  <c r="F81"/>
  <c r="F80"/>
  <c r="F79"/>
  <c r="F78" s="1"/>
  <c r="F77"/>
  <c r="F76"/>
  <c r="F75"/>
  <c r="F74"/>
  <c r="F73"/>
  <c r="F72"/>
  <c r="F70" s="1"/>
  <c r="F71"/>
  <c r="F69"/>
  <c r="I69" s="1"/>
  <c r="F68"/>
  <c r="F65"/>
  <c r="I65" s="1"/>
  <c r="F64"/>
  <c r="F63"/>
  <c r="F62"/>
  <c r="F58"/>
  <c r="F57" s="1"/>
  <c r="F56"/>
  <c r="F53"/>
  <c r="F51" s="1"/>
  <c r="F52"/>
  <c r="F50"/>
  <c r="I50" s="1"/>
  <c r="F48"/>
  <c r="F21"/>
  <c r="F100"/>
  <c r="F102"/>
  <c r="F101" s="1"/>
  <c r="F104"/>
  <c r="F107"/>
  <c r="F110"/>
  <c r="F112"/>
  <c r="F113"/>
  <c r="F114"/>
  <c r="F116"/>
  <c r="F119"/>
  <c r="F120"/>
  <c r="F118" s="1"/>
  <c r="F124"/>
  <c r="F122" s="1"/>
  <c r="F129"/>
  <c r="F128" s="1"/>
  <c r="F130"/>
  <c r="F132"/>
  <c r="F134"/>
  <c r="F133"/>
  <c r="F136"/>
  <c r="I136" s="1"/>
  <c r="F137"/>
  <c r="F139"/>
  <c r="I139" s="1"/>
  <c r="F141"/>
  <c r="F143"/>
  <c r="F144"/>
  <c r="F145"/>
  <c r="F151"/>
  <c r="F150"/>
  <c r="I150" s="1"/>
  <c r="F149"/>
  <c r="F147"/>
  <c r="F146" s="1"/>
  <c r="F46"/>
  <c r="F45"/>
  <c r="F44"/>
  <c r="I44" s="1"/>
  <c r="F43"/>
  <c r="F41"/>
  <c r="F40"/>
  <c r="I40" s="1"/>
  <c r="F37"/>
  <c r="F34"/>
  <c r="F33"/>
  <c r="F31"/>
  <c r="F30"/>
  <c r="F29"/>
  <c r="I29" s="1"/>
  <c r="F28"/>
  <c r="F27"/>
  <c r="I27" s="1"/>
  <c r="F24"/>
  <c r="I24" s="1"/>
  <c r="F19"/>
  <c r="F12"/>
  <c r="F166"/>
  <c r="I166" s="1"/>
  <c r="E166"/>
  <c r="H49"/>
  <c r="G49"/>
  <c r="F49"/>
  <c r="I49" s="1"/>
  <c r="E49"/>
  <c r="F13"/>
  <c r="I13" s="1"/>
  <c r="G189"/>
  <c r="H188"/>
  <c r="G188"/>
  <c r="F188"/>
  <c r="E188"/>
  <c r="H187"/>
  <c r="G187"/>
  <c r="F187"/>
  <c r="E187"/>
  <c r="H185"/>
  <c r="G185"/>
  <c r="F185"/>
  <c r="E185"/>
  <c r="H183"/>
  <c r="G183"/>
  <c r="F183"/>
  <c r="E183"/>
  <c r="H180"/>
  <c r="E180"/>
  <c r="H179"/>
  <c r="E179"/>
  <c r="H177"/>
  <c r="G177"/>
  <c r="E177"/>
  <c r="I176"/>
  <c r="H175"/>
  <c r="G175"/>
  <c r="E175"/>
  <c r="G174"/>
  <c r="H173"/>
  <c r="G173"/>
  <c r="F173"/>
  <c r="E173"/>
  <c r="G172"/>
  <c r="G171" s="1"/>
  <c r="H171"/>
  <c r="F171"/>
  <c r="E171"/>
  <c r="G167"/>
  <c r="G166" s="1"/>
  <c r="H166"/>
  <c r="G165"/>
  <c r="H164"/>
  <c r="G164"/>
  <c r="G163" s="1"/>
  <c r="F164"/>
  <c r="E164"/>
  <c r="E163" s="1"/>
  <c r="H163"/>
  <c r="I162"/>
  <c r="H161"/>
  <c r="G161"/>
  <c r="G160" s="1"/>
  <c r="F161"/>
  <c r="F160" s="1"/>
  <c r="E161"/>
  <c r="E160" s="1"/>
  <c r="H160"/>
  <c r="I158"/>
  <c r="H155"/>
  <c r="G155"/>
  <c r="G152" s="1"/>
  <c r="E155"/>
  <c r="E152" s="1"/>
  <c r="I151"/>
  <c r="I149"/>
  <c r="H148"/>
  <c r="G148"/>
  <c r="E148"/>
  <c r="H146"/>
  <c r="G146"/>
  <c r="E146"/>
  <c r="G142"/>
  <c r="H142"/>
  <c r="F142"/>
  <c r="E142"/>
  <c r="I141"/>
  <c r="G140"/>
  <c r="H140"/>
  <c r="F140"/>
  <c r="E140"/>
  <c r="H138"/>
  <c r="G138"/>
  <c r="F138"/>
  <c r="E138"/>
  <c r="I137"/>
  <c r="G135"/>
  <c r="H135"/>
  <c r="F135"/>
  <c r="E135"/>
  <c r="I133"/>
  <c r="I132"/>
  <c r="I131"/>
  <c r="G131"/>
  <c r="H127"/>
  <c r="I114"/>
  <c r="I112"/>
  <c r="H111"/>
  <c r="F111"/>
  <c r="E111"/>
  <c r="I107"/>
  <c r="H106"/>
  <c r="F106"/>
  <c r="E106"/>
  <c r="E105" s="1"/>
  <c r="I104"/>
  <c r="G103"/>
  <c r="F103"/>
  <c r="E103"/>
  <c r="I100"/>
  <c r="G99"/>
  <c r="F99"/>
  <c r="F98" s="1"/>
  <c r="E99"/>
  <c r="G97"/>
  <c r="H96"/>
  <c r="G96"/>
  <c r="F96"/>
  <c r="E96"/>
  <c r="I94"/>
  <c r="G93"/>
  <c r="H93"/>
  <c r="E93"/>
  <c r="I91"/>
  <c r="I89"/>
  <c r="H88"/>
  <c r="G88"/>
  <c r="E88"/>
  <c r="I85"/>
  <c r="I84"/>
  <c r="I83"/>
  <c r="I82"/>
  <c r="I81"/>
  <c r="I80"/>
  <c r="I79"/>
  <c r="H78"/>
  <c r="G78"/>
  <c r="E78"/>
  <c r="I77"/>
  <c r="G70"/>
  <c r="I75"/>
  <c r="I74"/>
  <c r="I73"/>
  <c r="I72"/>
  <c r="I71"/>
  <c r="H70"/>
  <c r="H66" s="1"/>
  <c r="E70"/>
  <c r="I68"/>
  <c r="G67"/>
  <c r="F67"/>
  <c r="E67"/>
  <c r="H59"/>
  <c r="E60"/>
  <c r="E59" s="1"/>
  <c r="I56"/>
  <c r="G55"/>
  <c r="G54" s="1"/>
  <c r="F55"/>
  <c r="F54" s="1"/>
  <c r="E55"/>
  <c r="E54" s="1"/>
  <c r="I52"/>
  <c r="H51"/>
  <c r="G51"/>
  <c r="E51"/>
  <c r="I48"/>
  <c r="G47"/>
  <c r="H47"/>
  <c r="F47"/>
  <c r="E47"/>
  <c r="I41"/>
  <c r="H39"/>
  <c r="G39"/>
  <c r="F39"/>
  <c r="E39"/>
  <c r="I37"/>
  <c r="G36"/>
  <c r="F36"/>
  <c r="F35" s="1"/>
  <c r="E36"/>
  <c r="I30"/>
  <c r="I28"/>
  <c r="G26"/>
  <c r="H26"/>
  <c r="H25" s="1"/>
  <c r="F26"/>
  <c r="E26"/>
  <c r="H23"/>
  <c r="H22" s="1"/>
  <c r="G23"/>
  <c r="G22" s="1"/>
  <c r="F23"/>
  <c r="F22" s="1"/>
  <c r="I22" s="1"/>
  <c r="E23"/>
  <c r="E22" s="1"/>
  <c r="G20"/>
  <c r="E17"/>
  <c r="H15"/>
  <c r="H14" s="1"/>
  <c r="E15"/>
  <c r="I12"/>
  <c r="H11"/>
  <c r="G11"/>
  <c r="E11"/>
  <c r="E8" s="1"/>
  <c r="H9"/>
  <c r="H105" l="1"/>
  <c r="F152"/>
  <c r="I152" s="1"/>
  <c r="F105"/>
  <c r="E38"/>
  <c r="F11"/>
  <c r="F88"/>
  <c r="F93"/>
  <c r="F148"/>
  <c r="F32"/>
  <c r="G38"/>
  <c r="E98"/>
  <c r="I23"/>
  <c r="I120"/>
  <c r="H38"/>
  <c r="F60"/>
  <c r="I60" s="1"/>
  <c r="F42"/>
  <c r="F38" s="1"/>
  <c r="F163"/>
  <c r="F66"/>
  <c r="I78"/>
  <c r="F127"/>
  <c r="I93"/>
  <c r="E127"/>
  <c r="I127" s="1"/>
  <c r="I160"/>
  <c r="E25"/>
  <c r="G127"/>
  <c r="H8"/>
  <c r="H190" s="1"/>
  <c r="I163"/>
  <c r="G111"/>
  <c r="I118"/>
  <c r="I140"/>
  <c r="I142"/>
  <c r="I36"/>
  <c r="I47"/>
  <c r="I51"/>
  <c r="E66"/>
  <c r="I99"/>
  <c r="I26"/>
  <c r="I35"/>
  <c r="I54"/>
  <c r="I67"/>
  <c r="I70"/>
  <c r="I88"/>
  <c r="I103"/>
  <c r="I106"/>
  <c r="G106"/>
  <c r="G105" s="1"/>
  <c r="I111"/>
  <c r="I135"/>
  <c r="I138"/>
  <c r="I148"/>
  <c r="I175"/>
  <c r="G66"/>
  <c r="G25"/>
  <c r="E14"/>
  <c r="I39"/>
  <c r="I55"/>
  <c r="I128"/>
  <c r="I155"/>
  <c r="I161"/>
  <c r="I11"/>
  <c r="F25"/>
  <c r="I25" s="1"/>
  <c r="I105"/>
  <c r="G15"/>
  <c r="F16"/>
  <c r="F15" s="1"/>
  <c r="I66" l="1"/>
  <c r="E190"/>
  <c r="I38"/>
  <c r="I98"/>
  <c r="G10"/>
  <c r="G9" s="1"/>
  <c r="G8" s="1"/>
  <c r="F9"/>
  <c r="F8" s="1"/>
  <c r="I8" l="1"/>
  <c r="G18" l="1"/>
  <c r="G17" s="1"/>
  <c r="G14" s="1"/>
  <c r="F17"/>
  <c r="F14" s="1"/>
  <c r="I17" l="1"/>
  <c r="G61"/>
  <c r="F59"/>
  <c r="G60" l="1"/>
  <c r="G59" s="1"/>
  <c r="G190" s="1"/>
  <c r="F190"/>
  <c r="I190" s="1"/>
  <c r="I59"/>
</calcChain>
</file>

<file path=xl/sharedStrings.xml><?xml version="1.0" encoding="utf-8"?>
<sst xmlns="http://schemas.openxmlformats.org/spreadsheetml/2006/main" count="284" uniqueCount="150">
  <si>
    <t>Dział</t>
  </si>
  <si>
    <t>Oświata i wychowanie</t>
  </si>
  <si>
    <t>x</t>
  </si>
  <si>
    <t>Administracja publiczna</t>
  </si>
  <si>
    <t>Różne rozliczenia</t>
  </si>
  <si>
    <t>Gospodarka mieszkaniowa</t>
  </si>
  <si>
    <t>Paragraf</t>
  </si>
  <si>
    <t>0470</t>
  </si>
  <si>
    <t>0750</t>
  </si>
  <si>
    <t>0490</t>
  </si>
  <si>
    <t>0310</t>
  </si>
  <si>
    <t>0320</t>
  </si>
  <si>
    <t>0330</t>
  </si>
  <si>
    <t>0340</t>
  </si>
  <si>
    <t>0350</t>
  </si>
  <si>
    <t>0360</t>
  </si>
  <si>
    <t>0430</t>
  </si>
  <si>
    <t>0500</t>
  </si>
  <si>
    <t>0910</t>
  </si>
  <si>
    <t>0410</t>
  </si>
  <si>
    <t>0480</t>
  </si>
  <si>
    <t>0010</t>
  </si>
  <si>
    <t>0020</t>
  </si>
  <si>
    <t>0830</t>
  </si>
  <si>
    <t>2010</t>
  </si>
  <si>
    <t>pozostałe odsetki</t>
  </si>
  <si>
    <t>podatek dochodowy od osób fizycznych</t>
  </si>
  <si>
    <t>podatek dochodowy od osób prawnych</t>
  </si>
  <si>
    <t>podatek od nieruchomości</t>
  </si>
  <si>
    <t>podatek rolny</t>
  </si>
  <si>
    <t>podatek leśny</t>
  </si>
  <si>
    <t>podatek od środków transportowych</t>
  </si>
  <si>
    <t>podatek od spadków i darowizn</t>
  </si>
  <si>
    <t>podatek od czynności cywilnoprawnych</t>
  </si>
  <si>
    <t>0920</t>
  </si>
  <si>
    <t>subwencje ogólne z budżetu państwa</t>
  </si>
  <si>
    <t>wpływy z usług</t>
  </si>
  <si>
    <t>Pomoc społeczna</t>
  </si>
  <si>
    <t>Rozdział</t>
  </si>
  <si>
    <t>Gospodarka gruntami i nieruchomościami</t>
  </si>
  <si>
    <t>Cmentarze</t>
  </si>
  <si>
    <t>Część równoważąca subwencji ogólnej dla gmin</t>
  </si>
  <si>
    <t>Przedszkola</t>
  </si>
  <si>
    <t>Ośrodki Pomocy społecznej</t>
  </si>
  <si>
    <t>Działalność usługowa</t>
  </si>
  <si>
    <t>Pozostała działalność</t>
  </si>
  <si>
    <t>Dochody budżetu Gminy Kołbaskowo</t>
  </si>
  <si>
    <t>Dochody ogółem</t>
  </si>
  <si>
    <t>Żródło dochodów</t>
  </si>
  <si>
    <t>Wpływy z podatku dochodowego od osób fizycznych</t>
  </si>
  <si>
    <t xml:space="preserve">                       z   tego:</t>
  </si>
  <si>
    <t>dochody bieżace</t>
  </si>
  <si>
    <t>dochody majątkowe</t>
  </si>
  <si>
    <t>dotacje celowe otrzymane z budżetu państwa na realizację zadań bieżących z zakresu administracji rządowej oraz innych zadań zleconych gminie(związkom gmin) ustawami</t>
  </si>
  <si>
    <t>Urzędy naczelnych organów władzy państwowej,kontroli i ochrony prawa oraz sądownictwa</t>
  </si>
  <si>
    <t xml:space="preserve">Urzędy naczelnych organów władzy państwowej,kontroli i ochrony prawa </t>
  </si>
  <si>
    <t>podatek od działalności gospodarczej osób fizycznych opłacany w formie karty podatkowej</t>
  </si>
  <si>
    <t>odsetki od nieterminowych wpłat z tytułu podatków i opłat</t>
  </si>
  <si>
    <t>wpływy z innych lokalnych opłat pobieranych przez jednostki samorządu terytorialnego na podstawie odrębnych ustaw</t>
  </si>
  <si>
    <t>Wpływy z innych opłat stanowiących dochody jednostek samorządu terytorialnego na podstawie ustaw</t>
  </si>
  <si>
    <t>Udziały gmin w podatkach stanowiacych dochód budżetu państwa</t>
  </si>
  <si>
    <t>Część oświatowa subwencji ogólnej dla jednostek samorządu terytorialnego</t>
  </si>
  <si>
    <t>dotacje celowe otrzymane z gminy na zadania bieżące realizowane na podstawie porozumień(umów) między jst</t>
  </si>
  <si>
    <t>7.</t>
  </si>
  <si>
    <t>8.</t>
  </si>
  <si>
    <t>Świadczenia rodzinne ,zaliczka alimentacyjna oraz składki na ubezpieczenia emerytalne i rentowe z ubezpieczenia społecznego</t>
  </si>
  <si>
    <t>Zasiłki i pomoc w naturze oraz składki na ubezpieczenia emerytalne i rentowe</t>
  </si>
  <si>
    <t>dotacje celowe otrzymane z budżetu państwa na realizację zadań bieżących gmin( związków gmin)</t>
  </si>
  <si>
    <t>dochody z najmu i dzierżawy składników majątkowych Skarbu Państwa jednostek samorządu terytorialnego lub innych jednostek zaliczanych do sektora finansów publicznych oraz innych umów o podobnym charakterze</t>
  </si>
  <si>
    <t>Urzędy wojewódzkie</t>
  </si>
  <si>
    <t>wpływy z opłat za zarząd, użytkowanie i użytkowanie wieczyste nieruchomości</t>
  </si>
  <si>
    <t>Wpływy z podatku rolnego ,podatku leśnego,podatku od czynności cywilnoprawnych, podatków i opłat lokalnych od osób prawnych i innych jednostek organizacyjnych</t>
  </si>
  <si>
    <t xml:space="preserve">Plan </t>
  </si>
  <si>
    <t>010</t>
  </si>
  <si>
    <t>Rolnictwo i łowiectwo</t>
  </si>
  <si>
    <t>wpływy z opłaty skarbowej</t>
  </si>
  <si>
    <t>wpływy z opłaty targowej</t>
  </si>
  <si>
    <t>0460</t>
  </si>
  <si>
    <t>wpływy z opłaty eksploatacyjnej</t>
  </si>
  <si>
    <t>Szkoły podstawowe</t>
  </si>
  <si>
    <t>dochody jednostek samorządu terytorialnego związane z realizacją zadań z zakresu administracji rządowej oraz innych zadań zleconych ustawami</t>
  </si>
  <si>
    <t>Pozostałe zadania w zakresie polityki społecznej</t>
  </si>
  <si>
    <t>0770</t>
  </si>
  <si>
    <t>Składki na ubezpieczenia zdrowotne opłacane za osoby pobierające niektóre świadczenia z pomocy społecznej , niektóre świadczenia rodzinne oraz za osoby uczestniczące w zajęciach w centrum integracji społecznej</t>
  </si>
  <si>
    <t>01095</t>
  </si>
  <si>
    <t>wpłaty z tytułu odpłatnego nabycia prawa własności oraz prawa użytkowania wieczystego nieruchomości</t>
  </si>
  <si>
    <t>Zasiłki stałe</t>
  </si>
  <si>
    <t>0980</t>
  </si>
  <si>
    <t>wpływy z tyt. zwrotów wypłaconych świadczeń z funduszu alimentacyjnego</t>
  </si>
  <si>
    <t>Realizacja %</t>
  </si>
  <si>
    <t>9.</t>
  </si>
  <si>
    <t>Tab. Nr 1</t>
  </si>
  <si>
    <t>0970</t>
  </si>
  <si>
    <t>wpływy z różnych dochodów</t>
  </si>
  <si>
    <t>Urzędy gmin</t>
  </si>
  <si>
    <t>;0690</t>
  </si>
  <si>
    <t>wpływy z różnych opłat</t>
  </si>
  <si>
    <t>Gminazja</t>
  </si>
  <si>
    <t>0690</t>
  </si>
  <si>
    <t>Edukacyjna opieka wychowawcza</t>
  </si>
  <si>
    <t>Pomoc materialna dla uczniów</t>
  </si>
  <si>
    <t>Gospodarka komunalna i ochrona środowiska</t>
  </si>
  <si>
    <t>Kultura i ochrona dziedzictwa narodowego</t>
  </si>
  <si>
    <t>0960</t>
  </si>
  <si>
    <t>Pobór podatków, opłat i niepodatkowych należności budżetowych</t>
  </si>
  <si>
    <t>otrzymane spadki,zapisy, i darowizny w postaci pieniężnej</t>
  </si>
  <si>
    <t>Domy i ośrodki kultury,świetlice i kluby</t>
  </si>
  <si>
    <t>Biblioteki</t>
  </si>
  <si>
    <t xml:space="preserve">Wpływy i wydatki związane z gromadzeniem środków z opłat i kar za korzystanie ze środowiska </t>
  </si>
  <si>
    <t>Schroniska dla zwierząt</t>
  </si>
  <si>
    <t>wpływy z opłat za zezwolenia na sprzedaż  napojów alkoholowych</t>
  </si>
  <si>
    <t>Spis powszechny i inne</t>
  </si>
  <si>
    <t>Bezpieczeństwo publiczne i ochrona przeciwpożarowa</t>
  </si>
  <si>
    <t>Ochotnicze straże pożarne</t>
  </si>
  <si>
    <t>0870</t>
  </si>
  <si>
    <t xml:space="preserve">wpływy z wpłat gmin i powiatów na rzecz innych jednostek samorządu terytorialnego oraz związków gmin lub związków powiatów na dofinansowanie zadań bieżacych </t>
  </si>
  <si>
    <t>Gospodarka ściekowa i ochrona wód</t>
  </si>
  <si>
    <t>Wpływy i wydatki związane z gromadzeniem środków z opłat produktowych</t>
  </si>
  <si>
    <t>0400</t>
  </si>
  <si>
    <t>wpływy z opłaty produktowej</t>
  </si>
  <si>
    <t>Kultura fizyczna i sport</t>
  </si>
  <si>
    <t>Dochody od osób prawnych, od osób fizycznych i od innych jednostek nieposiadających osobowości prawnej oraz wydatki związane z ich poborem</t>
  </si>
  <si>
    <t>( w złotych)</t>
  </si>
  <si>
    <t>Transport i łączność</t>
  </si>
  <si>
    <t>Drogi publiczne gminne</t>
  </si>
  <si>
    <t>01008</t>
  </si>
  <si>
    <t>0580</t>
  </si>
  <si>
    <t>Drogi publiczne powiatowe</t>
  </si>
  <si>
    <t>;0750</t>
  </si>
  <si>
    <t>wpływy ze zwrotów dotacji oraz płatności , w tym wykorzystanych niezgodnie z przeznaczeniem lub wykorzystanych z naruszeniem procedur , o których mowa w art..184 ustawy , pobranych nienależnie lub w nadmiernej wysokości</t>
  </si>
  <si>
    <t>Gospodarka odpadami</t>
  </si>
  <si>
    <t>Oświetlenie ulic, placów i dróg</t>
  </si>
  <si>
    <t>Usługi opiekuńcze i specjalistyczne usługi opiekuńcze</t>
  </si>
  <si>
    <t>grzywnyi inne kary pieniężne od osób prawnych i innych jednostek organizacyjnych</t>
  </si>
  <si>
    <t>dotacje celowe w ramach programów finansowanych z udziałem środków europejskich oraz środków, o których mowa w art..5 ust.1 pkt 3 oraz ust. 3 pkt5 i 6 ustawy, lub płatności w ramach budżetu środków europejskich</t>
  </si>
  <si>
    <t>Turystyka</t>
  </si>
  <si>
    <t>wpływy ze sprzedaży składników majątkowych</t>
  </si>
  <si>
    <t xml:space="preserve">                          za   2011 r.</t>
  </si>
  <si>
    <t>wpływy z tytułu pomocy finansowej udzielanej między jednostkami samorzadu terytorialnego na dofinansowanie własnych zadań bieżących</t>
  </si>
  <si>
    <t>Oczyszczanie miast i wsi</t>
  </si>
  <si>
    <t>Melioracje wodne</t>
  </si>
  <si>
    <t xml:space="preserve">wpływy do budżetu pozostałości środków finansowych gromadzonych na wydzielonym rachunku jednostki budzetowej </t>
  </si>
  <si>
    <t>Stołówki szkolne i przedszkolne</t>
  </si>
  <si>
    <t>środki na dofinansowanie własnych zadań bieżących gmin pozyskane z innych żródeł</t>
  </si>
  <si>
    <t>Żłobki</t>
  </si>
  <si>
    <t>Różne rozliczenia finansowe</t>
  </si>
  <si>
    <t>Wybory do Sejmu i Senatu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</si>
  <si>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</si>
  <si>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Promocja jednostek samorządu terytorialnego</t>
  </si>
  <si>
    <t>Wykonanie na 31.12.2011 r.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</si>
</sst>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0" xfId="0" applyBorder="1"/>
    <xf numFmtId="3" fontId="0" fillId="0" borderId="0" xfId="0" applyNumberFormat="1"/>
    <xf numFmtId="0" fontId="3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0" fillId="0" borderId="0" xfId="0" quotePrefix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quotePrefix="1" applyBorder="1"/>
    <xf numFmtId="0" fontId="0" fillId="0" borderId="0" xfId="0" applyBorder="1" applyAlignment="1">
      <alignment vertical="center"/>
    </xf>
    <xf numFmtId="0" fontId="4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6" xfId="0" applyFont="1" applyBorder="1"/>
    <xf numFmtId="0" fontId="5" fillId="2" borderId="2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0" fillId="2" borderId="4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39" xfId="0" applyFont="1" applyFill="1" applyBorder="1" applyAlignment="1">
      <alignment horizont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5" fillId="0" borderId="5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" fontId="5" fillId="0" borderId="8" xfId="0" applyNumberFormat="1" applyFont="1" applyBorder="1" applyAlignment="1">
      <alignment horizontal="right"/>
    </xf>
    <xf numFmtId="164" fontId="5" fillId="0" borderId="51" xfId="0" applyNumberFormat="1" applyFont="1" applyBorder="1"/>
    <xf numFmtId="0" fontId="5" fillId="0" borderId="9" xfId="0" quotePrefix="1" applyFont="1" applyBorder="1" applyAlignment="1">
      <alignment horizontal="right"/>
    </xf>
    <xf numFmtId="0" fontId="0" fillId="0" borderId="27" xfId="0" quotePrefix="1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7" xfId="0" applyFont="1" applyBorder="1" applyAlignment="1">
      <alignment horizontal="left"/>
    </xf>
    <xf numFmtId="4" fontId="0" fillId="0" borderId="27" xfId="0" applyNumberFormat="1" applyFont="1" applyBorder="1" applyAlignment="1">
      <alignment horizontal="right"/>
    </xf>
    <xf numFmtId="4" fontId="0" fillId="0" borderId="32" xfId="0" applyNumberFormat="1" applyFont="1" applyBorder="1" applyAlignment="1">
      <alignment horizontal="right"/>
    </xf>
    <xf numFmtId="164" fontId="0" fillId="0" borderId="61" xfId="0" applyNumberFormat="1" applyFont="1" applyBorder="1"/>
    <xf numFmtId="0" fontId="0" fillId="0" borderId="1" xfId="0" quotePrefix="1" applyFont="1" applyBorder="1" applyAlignment="1">
      <alignment horizontal="center"/>
    </xf>
    <xf numFmtId="0" fontId="0" fillId="0" borderId="35" xfId="0" quotePrefix="1" applyFont="1" applyBorder="1" applyAlignment="1">
      <alignment horizontal="right"/>
    </xf>
    <xf numFmtId="0" fontId="0" fillId="0" borderId="35" xfId="0" applyFont="1" applyBorder="1" applyAlignment="1">
      <alignment horizontal="left" wrapText="1"/>
    </xf>
    <xf numFmtId="4" fontId="0" fillId="0" borderId="35" xfId="0" applyNumberFormat="1" applyFont="1" applyBorder="1" applyAlignment="1">
      <alignment horizontal="right"/>
    </xf>
    <xf numFmtId="4" fontId="0" fillId="0" borderId="45" xfId="0" applyNumberFormat="1" applyFont="1" applyBorder="1" applyAlignment="1">
      <alignment horizontal="right"/>
    </xf>
    <xf numFmtId="164" fontId="0" fillId="0" borderId="56" xfId="0" applyNumberFormat="1" applyFont="1" applyBorder="1"/>
    <xf numFmtId="0" fontId="0" fillId="0" borderId="14" xfId="0" quotePrefix="1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0" fillId="0" borderId="14" xfId="0" applyFont="1" applyBorder="1" applyAlignment="1">
      <alignment horizontal="left"/>
    </xf>
    <xf numFmtId="4" fontId="0" fillId="0" borderId="14" xfId="0" applyNumberFormat="1" applyFont="1" applyBorder="1" applyAlignment="1">
      <alignment horizontal="right"/>
    </xf>
    <xf numFmtId="4" fontId="0" fillId="0" borderId="44" xfId="0" applyNumberFormat="1" applyFont="1" applyBorder="1" applyAlignment="1">
      <alignment horizontal="right"/>
    </xf>
    <xf numFmtId="164" fontId="0" fillId="0" borderId="52" xfId="0" applyNumberFormat="1" applyFont="1" applyBorder="1"/>
    <xf numFmtId="0" fontId="0" fillId="0" borderId="36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3" xfId="0" quotePrefix="1" applyFont="1" applyBorder="1" applyAlignment="1">
      <alignment horizontal="right"/>
    </xf>
    <xf numFmtId="0" fontId="0" fillId="0" borderId="7" xfId="0" applyFont="1" applyBorder="1" applyAlignment="1">
      <alignment wrapText="1"/>
    </xf>
    <xf numFmtId="4" fontId="0" fillId="0" borderId="7" xfId="0" applyNumberFormat="1" applyFont="1" applyBorder="1" applyAlignment="1">
      <alignment horizontal="right"/>
    </xf>
    <xf numFmtId="4" fontId="0" fillId="0" borderId="40" xfId="0" applyNumberFormat="1" applyFont="1" applyBorder="1" applyAlignment="1">
      <alignment horizontal="right"/>
    </xf>
    <xf numFmtId="164" fontId="0" fillId="0" borderId="53" xfId="0" applyNumberFormat="1" applyFont="1" applyBorder="1"/>
    <xf numFmtId="0" fontId="0" fillId="0" borderId="9" xfId="0" applyFont="1" applyBorder="1" applyAlignment="1">
      <alignment horizontal="right"/>
    </xf>
    <xf numFmtId="0" fontId="0" fillId="0" borderId="7" xfId="0" quotePrefix="1" applyFont="1" applyBorder="1" applyAlignment="1">
      <alignment horizontal="right"/>
    </xf>
    <xf numFmtId="0" fontId="0" fillId="0" borderId="17" xfId="0" applyFont="1" applyBorder="1" applyAlignment="1">
      <alignment wrapText="1"/>
    </xf>
    <xf numFmtId="4" fontId="0" fillId="0" borderId="3" xfId="0" applyNumberFormat="1" applyFont="1" applyBorder="1" applyAlignment="1">
      <alignment horizontal="right"/>
    </xf>
    <xf numFmtId="164" fontId="0" fillId="0" borderId="50" xfId="0" applyNumberFormat="1" applyFont="1" applyBorder="1"/>
    <xf numFmtId="0" fontId="5" fillId="0" borderId="5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right"/>
    </xf>
    <xf numFmtId="0" fontId="5" fillId="0" borderId="16" xfId="0" applyFont="1" applyBorder="1" applyAlignment="1">
      <alignment wrapText="1"/>
    </xf>
    <xf numFmtId="4" fontId="5" fillId="0" borderId="2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0" fillId="0" borderId="27" xfId="0" quotePrefix="1" applyFont="1" applyBorder="1" applyAlignment="1">
      <alignment horizontal="right"/>
    </xf>
    <xf numFmtId="0" fontId="0" fillId="0" borderId="28" xfId="0" applyFont="1" applyBorder="1" applyAlignment="1">
      <alignment wrapText="1"/>
    </xf>
    <xf numFmtId="164" fontId="0" fillId="0" borderId="57" xfId="0" applyNumberFormat="1" applyFont="1" applyBorder="1"/>
    <xf numFmtId="0" fontId="0" fillId="0" borderId="14" xfId="0" applyFont="1" applyBorder="1" applyAlignment="1">
      <alignment horizontal="center"/>
    </xf>
    <xf numFmtId="0" fontId="0" fillId="0" borderId="14" xfId="0" quotePrefix="1" applyFont="1" applyBorder="1" applyAlignment="1">
      <alignment horizontal="right"/>
    </xf>
    <xf numFmtId="0" fontId="0" fillId="0" borderId="29" xfId="0" applyFont="1" applyBorder="1" applyAlignment="1">
      <alignment wrapText="1"/>
    </xf>
    <xf numFmtId="0" fontId="0" fillId="0" borderId="38" xfId="0" applyFont="1" applyBorder="1" applyAlignment="1">
      <alignment wrapText="1"/>
    </xf>
    <xf numFmtId="0" fontId="0" fillId="0" borderId="3" xfId="0" quotePrefix="1" applyFont="1" applyBorder="1" applyAlignment="1">
      <alignment horizontal="right"/>
    </xf>
    <xf numFmtId="0" fontId="0" fillId="0" borderId="18" xfId="0" applyFont="1" applyBorder="1" applyAlignment="1">
      <alignment wrapText="1"/>
    </xf>
    <xf numFmtId="4" fontId="0" fillId="0" borderId="42" xfId="0" applyNumberFormat="1" applyFont="1" applyBorder="1" applyAlignment="1">
      <alignment horizontal="right"/>
    </xf>
    <xf numFmtId="164" fontId="0" fillId="0" borderId="54" xfId="0" applyNumberFormat="1" applyFont="1" applyBorder="1"/>
    <xf numFmtId="0" fontId="5" fillId="0" borderId="5" xfId="0" applyFont="1" applyBorder="1"/>
    <xf numFmtId="0" fontId="5" fillId="0" borderId="1" xfId="0" applyFont="1" applyBorder="1"/>
    <xf numFmtId="0" fontId="5" fillId="0" borderId="0" xfId="0" applyFont="1" applyBorder="1"/>
    <xf numFmtId="4" fontId="5" fillId="0" borderId="1" xfId="0" applyNumberFormat="1" applyFont="1" applyBorder="1"/>
    <xf numFmtId="4" fontId="5" fillId="0" borderId="41" xfId="0" applyNumberFormat="1" applyFont="1" applyBorder="1"/>
    <xf numFmtId="0" fontId="5" fillId="0" borderId="9" xfId="0" applyFont="1" applyBorder="1"/>
    <xf numFmtId="0" fontId="0" fillId="0" borderId="27" xfId="0" applyFont="1" applyBorder="1"/>
    <xf numFmtId="0" fontId="0" fillId="0" borderId="28" xfId="0" applyFont="1" applyBorder="1"/>
    <xf numFmtId="4" fontId="0" fillId="0" borderId="30" xfId="0" applyNumberFormat="1" applyFont="1" applyBorder="1"/>
    <xf numFmtId="4" fontId="0" fillId="0" borderId="28" xfId="0" applyNumberFormat="1" applyFont="1" applyBorder="1"/>
    <xf numFmtId="4" fontId="0" fillId="0" borderId="27" xfId="0" applyNumberFormat="1" applyFont="1" applyBorder="1"/>
    <xf numFmtId="0" fontId="0" fillId="0" borderId="9" xfId="0" applyFont="1" applyBorder="1"/>
    <xf numFmtId="0" fontId="0" fillId="0" borderId="1" xfId="0" applyFont="1" applyBorder="1"/>
    <xf numFmtId="0" fontId="0" fillId="0" borderId="37" xfId="0" applyFont="1" applyBorder="1" applyAlignment="1">
      <alignment wrapText="1"/>
    </xf>
    <xf numFmtId="4" fontId="0" fillId="0" borderId="7" xfId="0" applyNumberFormat="1" applyFont="1" applyBorder="1"/>
    <xf numFmtId="4" fontId="0" fillId="0" borderId="17" xfId="0" applyNumberFormat="1" applyFont="1" applyBorder="1"/>
    <xf numFmtId="4" fontId="0" fillId="0" borderId="40" xfId="0" applyNumberFormat="1" applyFont="1" applyBorder="1"/>
    <xf numFmtId="0" fontId="0" fillId="0" borderId="22" xfId="0" applyFont="1" applyBorder="1" applyAlignment="1">
      <alignment wrapText="1"/>
    </xf>
    <xf numFmtId="4" fontId="0" fillId="0" borderId="42" xfId="0" applyNumberFormat="1" applyFont="1" applyBorder="1"/>
    <xf numFmtId="0" fontId="0" fillId="0" borderId="36" xfId="0" applyFont="1" applyBorder="1"/>
    <xf numFmtId="0" fontId="0" fillId="0" borderId="26" xfId="0" applyFont="1" applyBorder="1"/>
    <xf numFmtId="4" fontId="0" fillId="0" borderId="3" xfId="0" applyNumberFormat="1" applyFont="1" applyBorder="1"/>
    <xf numFmtId="0" fontId="0" fillId="0" borderId="46" xfId="0" quotePrefix="1" applyFont="1" applyBorder="1" applyAlignment="1">
      <alignment horizontal="right"/>
    </xf>
    <xf numFmtId="0" fontId="0" fillId="0" borderId="0" xfId="0" applyFont="1" applyBorder="1" applyAlignment="1">
      <alignment wrapText="1"/>
    </xf>
    <xf numFmtId="4" fontId="0" fillId="0" borderId="1" xfId="0" applyNumberFormat="1" applyFont="1" applyBorder="1"/>
    <xf numFmtId="4" fontId="0" fillId="0" borderId="41" xfId="0" applyNumberFormat="1" applyFont="1" applyBorder="1"/>
    <xf numFmtId="0" fontId="0" fillId="0" borderId="34" xfId="0" applyFont="1" applyBorder="1"/>
    <xf numFmtId="0" fontId="0" fillId="0" borderId="13" xfId="0" quotePrefix="1" applyFont="1" applyBorder="1" applyAlignment="1">
      <alignment horizontal="right"/>
    </xf>
    <xf numFmtId="0" fontId="0" fillId="0" borderId="13" xfId="0" applyFont="1" applyBorder="1" applyAlignment="1">
      <alignment wrapText="1"/>
    </xf>
    <xf numFmtId="4" fontId="0" fillId="0" borderId="13" xfId="0" applyNumberFormat="1" applyFont="1" applyBorder="1"/>
    <xf numFmtId="0" fontId="0" fillId="0" borderId="17" xfId="0" applyFont="1" applyBorder="1"/>
    <xf numFmtId="0" fontId="5" fillId="0" borderId="2" xfId="0" applyFont="1" applyBorder="1"/>
    <xf numFmtId="0" fontId="5" fillId="0" borderId="16" xfId="0" applyFont="1" applyBorder="1"/>
    <xf numFmtId="4" fontId="5" fillId="0" borderId="2" xfId="0" applyNumberFormat="1" applyFont="1" applyBorder="1"/>
    <xf numFmtId="0" fontId="5" fillId="0" borderId="36" xfId="0" applyFont="1" applyBorder="1"/>
    <xf numFmtId="0" fontId="0" fillId="0" borderId="33" xfId="0" applyFont="1" applyBorder="1"/>
    <xf numFmtId="0" fontId="0" fillId="0" borderId="29" xfId="0" applyFont="1" applyBorder="1"/>
    <xf numFmtId="4" fontId="0" fillId="0" borderId="14" xfId="0" applyNumberFormat="1" applyFont="1" applyBorder="1"/>
    <xf numFmtId="4" fontId="0" fillId="0" borderId="44" xfId="0" applyNumberFormat="1" applyFont="1" applyBorder="1"/>
    <xf numFmtId="164" fontId="0" fillId="0" borderId="55" xfId="0" applyNumberFormat="1" applyFont="1" applyBorder="1"/>
    <xf numFmtId="0" fontId="5" fillId="0" borderId="2" xfId="0" applyFont="1" applyBorder="1" applyAlignment="1">
      <alignment horizontal="right"/>
    </xf>
    <xf numFmtId="4" fontId="0" fillId="0" borderId="32" xfId="0" applyNumberFormat="1" applyFont="1" applyBorder="1"/>
    <xf numFmtId="0" fontId="0" fillId="0" borderId="7" xfId="0" applyFont="1" applyBorder="1"/>
    <xf numFmtId="0" fontId="0" fillId="0" borderId="14" xfId="0" applyFont="1" applyBorder="1"/>
    <xf numFmtId="4" fontId="0" fillId="0" borderId="35" xfId="0" applyNumberFormat="1" applyFont="1" applyBorder="1"/>
    <xf numFmtId="0" fontId="0" fillId="0" borderId="23" xfId="0" applyFont="1" applyBorder="1" applyAlignment="1">
      <alignment wrapText="1"/>
    </xf>
    <xf numFmtId="0" fontId="0" fillId="0" borderId="23" xfId="0" applyFont="1" applyBorder="1"/>
    <xf numFmtId="4" fontId="0" fillId="0" borderId="45" xfId="0" applyNumberFormat="1" applyFont="1" applyBorder="1"/>
    <xf numFmtId="0" fontId="0" fillId="0" borderId="35" xfId="0" applyFont="1" applyBorder="1"/>
    <xf numFmtId="0" fontId="0" fillId="0" borderId="35" xfId="0" applyFont="1" applyBorder="1" applyAlignment="1">
      <alignment wrapText="1"/>
    </xf>
    <xf numFmtId="0" fontId="5" fillId="0" borderId="8" xfId="0" applyFont="1" applyBorder="1"/>
    <xf numFmtId="0" fontId="5" fillId="0" borderId="12" xfId="0" applyFont="1" applyBorder="1" applyAlignment="1">
      <alignment wrapText="1"/>
    </xf>
    <xf numFmtId="4" fontId="5" fillId="0" borderId="8" xfId="0" applyNumberFormat="1" applyFont="1" applyBorder="1"/>
    <xf numFmtId="0" fontId="0" fillId="0" borderId="20" xfId="0" applyFont="1" applyBorder="1"/>
    <xf numFmtId="0" fontId="5" fillId="0" borderId="15" xfId="0" applyFont="1" applyBorder="1"/>
    <xf numFmtId="0" fontId="5" fillId="0" borderId="62" xfId="0" applyFont="1" applyBorder="1"/>
    <xf numFmtId="164" fontId="0" fillId="0" borderId="48" xfId="0" applyNumberFormat="1" applyFont="1" applyBorder="1"/>
    <xf numFmtId="0" fontId="0" fillId="0" borderId="30" xfId="0" applyFont="1" applyBorder="1"/>
    <xf numFmtId="0" fontId="0" fillId="0" borderId="35" xfId="0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0" fillId="0" borderId="18" xfId="0" applyFont="1" applyBorder="1"/>
    <xf numFmtId="0" fontId="0" fillId="0" borderId="3" xfId="0" applyFont="1" applyBorder="1" applyAlignment="1">
      <alignment horizontal="right"/>
    </xf>
    <xf numFmtId="0" fontId="0" fillId="0" borderId="14" xfId="0" applyFont="1" applyBorder="1" applyAlignment="1">
      <alignment horizontal="right"/>
    </xf>
    <xf numFmtId="0" fontId="0" fillId="0" borderId="1" xfId="0" quotePrefix="1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31" xfId="0" applyFont="1" applyBorder="1" applyAlignment="1">
      <alignment wrapText="1"/>
    </xf>
    <xf numFmtId="4" fontId="0" fillId="0" borderId="43" xfId="0" applyNumberFormat="1" applyFont="1" applyBorder="1"/>
    <xf numFmtId="0" fontId="0" fillId="0" borderId="47" xfId="0" applyFont="1" applyBorder="1"/>
    <xf numFmtId="164" fontId="5" fillId="0" borderId="48" xfId="0" applyNumberFormat="1" applyFont="1" applyBorder="1"/>
    <xf numFmtId="0" fontId="0" fillId="0" borderId="13" xfId="0" applyFont="1" applyBorder="1"/>
    <xf numFmtId="0" fontId="0" fillId="0" borderId="31" xfId="0" applyFont="1" applyBorder="1"/>
    <xf numFmtId="0" fontId="0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0" fillId="0" borderId="32" xfId="0" applyFont="1" applyBorder="1"/>
    <xf numFmtId="0" fontId="0" fillId="0" borderId="37" xfId="0" quotePrefix="1" applyFont="1" applyBorder="1" applyAlignment="1">
      <alignment horizontal="right"/>
    </xf>
    <xf numFmtId="0" fontId="0" fillId="0" borderId="22" xfId="0" applyFont="1" applyBorder="1"/>
    <xf numFmtId="0" fontId="5" fillId="0" borderId="8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38" xfId="0" applyFont="1" applyBorder="1"/>
    <xf numFmtId="0" fontId="0" fillId="0" borderId="3" xfId="0" applyFont="1" applyBorder="1" applyAlignment="1">
      <alignment wrapText="1"/>
    </xf>
    <xf numFmtId="0" fontId="0" fillId="0" borderId="33" xfId="0" applyFont="1" applyBorder="1" applyAlignment="1">
      <alignment wrapText="1"/>
    </xf>
    <xf numFmtId="0" fontId="0" fillId="0" borderId="7" xfId="0" applyFont="1" applyBorder="1" applyAlignment="1">
      <alignment horizontal="right"/>
    </xf>
    <xf numFmtId="4" fontId="0" fillId="0" borderId="23" xfId="0" applyNumberFormat="1" applyFont="1" applyBorder="1"/>
    <xf numFmtId="0" fontId="0" fillId="0" borderId="33" xfId="0" applyFont="1" applyBorder="1" applyAlignment="1">
      <alignment horizontal="right"/>
    </xf>
    <xf numFmtId="4" fontId="0" fillId="0" borderId="0" xfId="0" applyNumberFormat="1" applyFont="1" applyBorder="1"/>
    <xf numFmtId="0" fontId="0" fillId="0" borderId="13" xfId="0" quotePrefix="1" applyFont="1" applyBorder="1"/>
    <xf numFmtId="0" fontId="0" fillId="0" borderId="22" xfId="0" quotePrefix="1" applyFont="1" applyBorder="1"/>
    <xf numFmtId="0" fontId="0" fillId="0" borderId="33" xfId="0" quotePrefix="1" applyFont="1" applyBorder="1"/>
    <xf numFmtId="0" fontId="0" fillId="0" borderId="33" xfId="0" quotePrefix="1" applyFont="1" applyBorder="1" applyAlignment="1">
      <alignment horizontal="right"/>
    </xf>
    <xf numFmtId="0" fontId="5" fillId="0" borderId="2" xfId="0" quotePrefix="1" applyFont="1" applyBorder="1"/>
    <xf numFmtId="0" fontId="5" fillId="0" borderId="16" xfId="0" applyFont="1" applyFill="1" applyBorder="1"/>
    <xf numFmtId="0" fontId="0" fillId="0" borderId="27" xfId="0" quotePrefix="1" applyFont="1" applyBorder="1"/>
    <xf numFmtId="0" fontId="0" fillId="0" borderId="28" xfId="0" applyFont="1" applyFill="1" applyBorder="1"/>
    <xf numFmtId="0" fontId="0" fillId="0" borderId="0" xfId="0" applyFont="1" applyBorder="1"/>
    <xf numFmtId="164" fontId="0" fillId="0" borderId="7" xfId="0" applyNumberFormat="1" applyFont="1" applyBorder="1"/>
    <xf numFmtId="0" fontId="0" fillId="0" borderId="14" xfId="0" quotePrefix="1" applyFont="1" applyBorder="1"/>
    <xf numFmtId="0" fontId="0" fillId="0" borderId="3" xfId="0" quotePrefix="1" applyFont="1" applyBorder="1"/>
    <xf numFmtId="0" fontId="5" fillId="0" borderId="8" xfId="0" quotePrefix="1" applyFont="1" applyBorder="1"/>
    <xf numFmtId="0" fontId="5" fillId="0" borderId="8" xfId="0" applyFont="1" applyBorder="1" applyAlignment="1">
      <alignment wrapText="1"/>
    </xf>
    <xf numFmtId="0" fontId="0" fillId="0" borderId="27" xfId="0" applyFont="1" applyBorder="1" applyAlignment="1">
      <alignment wrapText="1"/>
    </xf>
    <xf numFmtId="0" fontId="0" fillId="0" borderId="39" xfId="0" applyFont="1" applyBorder="1"/>
    <xf numFmtId="0" fontId="0" fillId="0" borderId="44" xfId="0" applyFont="1" applyBorder="1"/>
    <xf numFmtId="0" fontId="0" fillId="0" borderId="14" xfId="0" applyFont="1" applyBorder="1" applyAlignment="1">
      <alignment wrapText="1"/>
    </xf>
    <xf numFmtId="0" fontId="0" fillId="0" borderId="26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5" fillId="0" borderId="8" xfId="0" quotePrefix="1" applyFont="1" applyBorder="1" applyAlignment="1">
      <alignment horizontal="right"/>
    </xf>
    <xf numFmtId="2" fontId="5" fillId="0" borderId="8" xfId="0" applyNumberFormat="1" applyFont="1" applyBorder="1"/>
    <xf numFmtId="2" fontId="0" fillId="0" borderId="27" xfId="0" applyNumberFormat="1" applyFont="1" applyBorder="1"/>
    <xf numFmtId="0" fontId="0" fillId="0" borderId="2" xfId="0" applyFont="1" applyBorder="1"/>
    <xf numFmtId="2" fontId="0" fillId="0" borderId="41" xfId="0" applyNumberFormat="1" applyFont="1" applyBorder="1"/>
    <xf numFmtId="0" fontId="5" fillId="0" borderId="21" xfId="0" applyFont="1" applyBorder="1" applyAlignment="1"/>
    <xf numFmtId="4" fontId="5" fillId="0" borderId="21" xfId="0" applyNumberFormat="1" applyFont="1" applyBorder="1"/>
    <xf numFmtId="164" fontId="5" fillId="0" borderId="60" xfId="0" applyNumberFormat="1" applyFont="1" applyBorder="1"/>
    <xf numFmtId="0" fontId="5" fillId="2" borderId="49" xfId="0" applyFont="1" applyFill="1" applyBorder="1" applyAlignment="1">
      <alignment horizontal="center" wrapText="1"/>
    </xf>
    <xf numFmtId="0" fontId="5" fillId="2" borderId="51" xfId="0" applyFont="1" applyFill="1" applyBorder="1" applyAlignment="1">
      <alignment horizontal="center" wrapText="1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6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4"/>
  <sheetViews>
    <sheetView tabSelected="1" view="pageLayout" topLeftCell="A183" workbookViewId="0">
      <selection activeCell="H141" sqref="H141"/>
    </sheetView>
  </sheetViews>
  <sheetFormatPr defaultRowHeight="12.75"/>
  <cols>
    <col min="1" max="1" width="5.42578125" customWidth="1"/>
    <col min="2" max="2" width="8.85546875" customWidth="1"/>
    <col min="4" max="4" width="48.7109375" customWidth="1"/>
    <col min="5" max="5" width="17.140625" customWidth="1"/>
    <col min="6" max="6" width="16.28515625" customWidth="1"/>
    <col min="7" max="7" width="14.140625" customWidth="1"/>
    <col min="8" max="8" width="14" customWidth="1"/>
  </cols>
  <sheetData>
    <row r="1" spans="1:9">
      <c r="A1" s="14"/>
      <c r="B1" s="14"/>
      <c r="C1" s="14"/>
      <c r="D1" s="14"/>
      <c r="E1" s="14"/>
      <c r="F1" s="14"/>
      <c r="G1" s="14"/>
      <c r="H1" s="14" t="s">
        <v>91</v>
      </c>
      <c r="I1" s="14"/>
    </row>
    <row r="2" spans="1:9">
      <c r="A2" s="14"/>
      <c r="B2" s="14"/>
      <c r="C2" s="14"/>
      <c r="D2" s="15" t="s">
        <v>46</v>
      </c>
      <c r="E2" s="14"/>
      <c r="F2" s="14"/>
      <c r="G2" s="14"/>
      <c r="H2" s="14"/>
      <c r="I2" s="14"/>
    </row>
    <row r="3" spans="1:9">
      <c r="A3" s="14"/>
      <c r="B3" s="14"/>
      <c r="C3" s="14"/>
      <c r="D3" s="16" t="s">
        <v>137</v>
      </c>
      <c r="E3" s="14"/>
      <c r="F3" s="14"/>
      <c r="G3" s="14"/>
      <c r="H3" s="17"/>
      <c r="I3" s="14"/>
    </row>
    <row r="4" spans="1:9" ht="13.5" thickBot="1">
      <c r="A4" s="14"/>
      <c r="B4" s="14"/>
      <c r="C4" s="14"/>
      <c r="D4" s="16"/>
      <c r="E4" s="14"/>
      <c r="F4" s="14"/>
      <c r="G4" s="14"/>
      <c r="H4" s="11" t="s">
        <v>122</v>
      </c>
      <c r="I4" s="18"/>
    </row>
    <row r="5" spans="1:9" ht="13.5" customHeight="1" thickBot="1">
      <c r="A5" s="19"/>
      <c r="B5" s="20"/>
      <c r="C5" s="21"/>
      <c r="D5" s="22"/>
      <c r="E5" s="23"/>
      <c r="F5" s="24"/>
      <c r="G5" s="25" t="s">
        <v>50</v>
      </c>
      <c r="H5" s="26"/>
      <c r="I5" s="209" t="s">
        <v>89</v>
      </c>
    </row>
    <row r="6" spans="1:9" ht="41.25" customHeight="1" thickBot="1">
      <c r="A6" s="27" t="s">
        <v>0</v>
      </c>
      <c r="B6" s="28" t="s">
        <v>38</v>
      </c>
      <c r="C6" s="29" t="s">
        <v>6</v>
      </c>
      <c r="D6" s="30" t="s">
        <v>48</v>
      </c>
      <c r="E6" s="31" t="s">
        <v>72</v>
      </c>
      <c r="F6" s="32" t="s">
        <v>149</v>
      </c>
      <c r="G6" s="33" t="s">
        <v>51</v>
      </c>
      <c r="H6" s="34" t="s">
        <v>52</v>
      </c>
      <c r="I6" s="210"/>
    </row>
    <row r="7" spans="1:9" ht="14.25" customHeight="1">
      <c r="A7" s="35">
        <v>1</v>
      </c>
      <c r="B7" s="36">
        <v>2</v>
      </c>
      <c r="C7" s="37">
        <v>3</v>
      </c>
      <c r="D7" s="38">
        <v>4</v>
      </c>
      <c r="E7" s="37">
        <v>5</v>
      </c>
      <c r="F7" s="39">
        <v>6</v>
      </c>
      <c r="G7" s="37" t="s">
        <v>63</v>
      </c>
      <c r="H7" s="39" t="s">
        <v>64</v>
      </c>
      <c r="I7" s="40" t="s">
        <v>90</v>
      </c>
    </row>
    <row r="8" spans="1:9" ht="14.25" customHeight="1" thickBot="1">
      <c r="A8" s="41" t="s">
        <v>73</v>
      </c>
      <c r="B8" s="42"/>
      <c r="C8" s="43"/>
      <c r="D8" s="44" t="s">
        <v>74</v>
      </c>
      <c r="E8" s="45">
        <f>E11+E9</f>
        <v>492268.14</v>
      </c>
      <c r="F8" s="45">
        <f>F11+F9</f>
        <v>268216.10000000003</v>
      </c>
      <c r="G8" s="45">
        <f t="shared" ref="G8:H8" si="0">G11+G9</f>
        <v>238001.34000000003</v>
      </c>
      <c r="H8" s="45">
        <f t="shared" si="0"/>
        <v>30214.76</v>
      </c>
      <c r="I8" s="46">
        <f t="shared" ref="I8:I30" si="1">F8/E8%</f>
        <v>54.485772733535022</v>
      </c>
    </row>
    <row r="9" spans="1:9" ht="14.25" customHeight="1" thickBot="1">
      <c r="A9" s="47"/>
      <c r="B9" s="48" t="s">
        <v>125</v>
      </c>
      <c r="C9" s="49"/>
      <c r="D9" s="50" t="s">
        <v>140</v>
      </c>
      <c r="E9" s="51">
        <v>0</v>
      </c>
      <c r="F9" s="52">
        <f>F10</f>
        <v>125.2</v>
      </c>
      <c r="G9" s="52">
        <f t="shared" ref="G9:H9" si="2">G10</f>
        <v>125.2</v>
      </c>
      <c r="H9" s="52">
        <f t="shared" si="2"/>
        <v>0</v>
      </c>
      <c r="I9" s="53"/>
    </row>
    <row r="10" spans="1:9" ht="29.25" customHeight="1" thickTop="1">
      <c r="A10" s="47"/>
      <c r="B10" s="54"/>
      <c r="C10" s="55" t="s">
        <v>126</v>
      </c>
      <c r="D10" s="56" t="s">
        <v>133</v>
      </c>
      <c r="E10" s="57">
        <v>0</v>
      </c>
      <c r="F10" s="58">
        <v>125.2</v>
      </c>
      <c r="G10" s="57">
        <f>F10</f>
        <v>125.2</v>
      </c>
      <c r="H10" s="57">
        <v>0</v>
      </c>
      <c r="I10" s="59">
        <v>0</v>
      </c>
    </row>
    <row r="11" spans="1:9" ht="14.25" customHeight="1" thickBot="1">
      <c r="A11" s="47"/>
      <c r="B11" s="60" t="s">
        <v>84</v>
      </c>
      <c r="C11" s="61"/>
      <c r="D11" s="62" t="s">
        <v>45</v>
      </c>
      <c r="E11" s="63">
        <f>E12+E13</f>
        <v>492268.14</v>
      </c>
      <c r="F11" s="64">
        <f>F12+F13</f>
        <v>268090.90000000002</v>
      </c>
      <c r="G11" s="63">
        <f t="shared" ref="G11:H11" si="3">G12+G13</f>
        <v>237876.14</v>
      </c>
      <c r="H11" s="63">
        <f t="shared" si="3"/>
        <v>30214.76</v>
      </c>
      <c r="I11" s="65">
        <f t="shared" si="1"/>
        <v>54.460339440208337</v>
      </c>
    </row>
    <row r="12" spans="1:9" ht="44.25" customHeight="1" thickTop="1">
      <c r="A12" s="66"/>
      <c r="B12" s="67"/>
      <c r="C12" s="68" t="s">
        <v>82</v>
      </c>
      <c r="D12" s="69" t="s">
        <v>85</v>
      </c>
      <c r="E12" s="70">
        <v>254392</v>
      </c>
      <c r="F12" s="71">
        <f>G12+H12</f>
        <v>30214.76</v>
      </c>
      <c r="G12" s="57">
        <v>0</v>
      </c>
      <c r="H12" s="71">
        <v>30214.76</v>
      </c>
      <c r="I12" s="72">
        <f t="shared" si="1"/>
        <v>11.877244567439227</v>
      </c>
    </row>
    <row r="13" spans="1:9" ht="57.75" customHeight="1">
      <c r="A13" s="73"/>
      <c r="B13" s="67"/>
      <c r="C13" s="74" t="s">
        <v>24</v>
      </c>
      <c r="D13" s="75" t="s">
        <v>53</v>
      </c>
      <c r="E13" s="76">
        <v>237876.14</v>
      </c>
      <c r="F13" s="71">
        <f>G13+H13</f>
        <v>237876.14</v>
      </c>
      <c r="G13" s="70">
        <v>237876.14</v>
      </c>
      <c r="H13" s="76">
        <v>0</v>
      </c>
      <c r="I13" s="77">
        <f t="shared" si="1"/>
        <v>99.999999999999986</v>
      </c>
    </row>
    <row r="14" spans="1:9" ht="19.5" customHeight="1" thickBot="1">
      <c r="A14" s="78">
        <v>600</v>
      </c>
      <c r="B14" s="79"/>
      <c r="C14" s="80"/>
      <c r="D14" s="81" t="s">
        <v>123</v>
      </c>
      <c r="E14" s="82">
        <f>E17+E15</f>
        <v>385239</v>
      </c>
      <c r="F14" s="82">
        <f>F17+F15</f>
        <v>120527.74999999999</v>
      </c>
      <c r="G14" s="82">
        <f t="shared" ref="G14:H14" si="4">G17+G15</f>
        <v>41700.57</v>
      </c>
      <c r="H14" s="82">
        <f t="shared" si="4"/>
        <v>78827.179999999993</v>
      </c>
      <c r="I14" s="77">
        <f t="shared" si="1"/>
        <v>31.286487089832544</v>
      </c>
    </row>
    <row r="15" spans="1:9" ht="19.5" customHeight="1" thickBot="1">
      <c r="A15" s="83"/>
      <c r="B15" s="49">
        <v>60014</v>
      </c>
      <c r="C15" s="84"/>
      <c r="D15" s="85" t="s">
        <v>127</v>
      </c>
      <c r="E15" s="51">
        <f>E16</f>
        <v>0</v>
      </c>
      <c r="F15" s="51">
        <f t="shared" ref="F15:H15" si="5">F16</f>
        <v>1811.8</v>
      </c>
      <c r="G15" s="51">
        <f t="shared" si="5"/>
        <v>1811.8</v>
      </c>
      <c r="H15" s="51">
        <f t="shared" si="5"/>
        <v>0</v>
      </c>
      <c r="I15" s="53">
        <v>0</v>
      </c>
    </row>
    <row r="16" spans="1:9" ht="19.5" customHeight="1" thickTop="1">
      <c r="A16" s="83"/>
      <c r="B16" s="67"/>
      <c r="C16" s="68" t="s">
        <v>34</v>
      </c>
      <c r="D16" s="75" t="s">
        <v>25</v>
      </c>
      <c r="E16" s="70">
        <v>0</v>
      </c>
      <c r="F16" s="71">
        <f>G16+H16</f>
        <v>1811.8</v>
      </c>
      <c r="G16" s="57">
        <v>1811.8</v>
      </c>
      <c r="H16" s="57">
        <v>0</v>
      </c>
      <c r="I16" s="86">
        <v>0</v>
      </c>
    </row>
    <row r="17" spans="1:9" ht="21" customHeight="1" thickBot="1">
      <c r="A17" s="73"/>
      <c r="B17" s="87">
        <v>60016</v>
      </c>
      <c r="C17" s="88"/>
      <c r="D17" s="89" t="s">
        <v>124</v>
      </c>
      <c r="E17" s="63">
        <f>SUM(E18:E21)</f>
        <v>385239</v>
      </c>
      <c r="F17" s="63">
        <f>SUM(F18:F21)</f>
        <v>118715.94999999998</v>
      </c>
      <c r="G17" s="63">
        <f t="shared" ref="G17:H17" si="6">SUM(G18:G21)</f>
        <v>39888.769999999997</v>
      </c>
      <c r="H17" s="63">
        <f t="shared" si="6"/>
        <v>78827.179999999993</v>
      </c>
      <c r="I17" s="77">
        <f t="shared" si="1"/>
        <v>30.816181643083901</v>
      </c>
    </row>
    <row r="18" spans="1:9" ht="21" customHeight="1" thickTop="1">
      <c r="A18" s="73"/>
      <c r="B18" s="67"/>
      <c r="C18" s="55" t="s">
        <v>34</v>
      </c>
      <c r="D18" s="90" t="s">
        <v>25</v>
      </c>
      <c r="E18" s="57">
        <v>0</v>
      </c>
      <c r="F18" s="71">
        <v>34888.769999999997</v>
      </c>
      <c r="G18" s="57">
        <f t="shared" ref="G18:G20" si="7">F18</f>
        <v>34888.769999999997</v>
      </c>
      <c r="H18" s="57">
        <v>0</v>
      </c>
      <c r="I18" s="59">
        <v>0</v>
      </c>
    </row>
    <row r="19" spans="1:9" ht="21" customHeight="1">
      <c r="A19" s="73"/>
      <c r="B19" s="67"/>
      <c r="C19" s="74" t="s">
        <v>92</v>
      </c>
      <c r="D19" s="75" t="s">
        <v>93</v>
      </c>
      <c r="E19" s="70">
        <v>0</v>
      </c>
      <c r="F19" s="71">
        <f>G19+H19</f>
        <v>5000</v>
      </c>
      <c r="G19" s="70">
        <v>5000</v>
      </c>
      <c r="H19" s="70">
        <v>0</v>
      </c>
      <c r="I19" s="77"/>
    </row>
    <row r="20" spans="1:9" ht="71.25" customHeight="1">
      <c r="A20" s="73"/>
      <c r="B20" s="67"/>
      <c r="C20" s="74">
        <v>6207</v>
      </c>
      <c r="D20" s="75" t="s">
        <v>134</v>
      </c>
      <c r="E20" s="70">
        <v>291559</v>
      </c>
      <c r="F20" s="71">
        <v>0</v>
      </c>
      <c r="G20" s="76">
        <f t="shared" si="7"/>
        <v>0</v>
      </c>
      <c r="H20" s="70">
        <v>0</v>
      </c>
      <c r="I20" s="72">
        <v>0</v>
      </c>
    </row>
    <row r="21" spans="1:9" ht="61.5" customHeight="1">
      <c r="A21" s="73"/>
      <c r="B21" s="67"/>
      <c r="C21" s="91">
        <v>6280</v>
      </c>
      <c r="D21" s="92" t="s">
        <v>147</v>
      </c>
      <c r="E21" s="76">
        <v>93680</v>
      </c>
      <c r="F21" s="93">
        <f>G21+H21</f>
        <v>78827.179999999993</v>
      </c>
      <c r="G21" s="70">
        <v>0</v>
      </c>
      <c r="H21" s="76">
        <v>78827.179999999993</v>
      </c>
      <c r="I21" s="94">
        <f t="shared" si="1"/>
        <v>84.145153714773699</v>
      </c>
    </row>
    <row r="22" spans="1:9" ht="20.25" customHeight="1" thickBot="1">
      <c r="A22" s="78">
        <v>630</v>
      </c>
      <c r="B22" s="79"/>
      <c r="C22" s="80"/>
      <c r="D22" s="81" t="s">
        <v>135</v>
      </c>
      <c r="E22" s="82">
        <f>E23</f>
        <v>657519</v>
      </c>
      <c r="F22" s="82">
        <f>F23</f>
        <v>70357.36</v>
      </c>
      <c r="G22" s="82">
        <f t="shared" ref="F22:H23" si="8">G23</f>
        <v>0</v>
      </c>
      <c r="H22" s="82">
        <f t="shared" si="8"/>
        <v>70357.36</v>
      </c>
      <c r="I22" s="94">
        <f t="shared" si="1"/>
        <v>10.70042994955279</v>
      </c>
    </row>
    <row r="23" spans="1:9" ht="20.25" customHeight="1" thickBot="1">
      <c r="A23" s="73"/>
      <c r="B23" s="49">
        <v>63095</v>
      </c>
      <c r="C23" s="84"/>
      <c r="D23" s="85" t="s">
        <v>45</v>
      </c>
      <c r="E23" s="51">
        <f>E24</f>
        <v>657519</v>
      </c>
      <c r="F23" s="51">
        <f t="shared" si="8"/>
        <v>70357.36</v>
      </c>
      <c r="G23" s="51">
        <f>G24</f>
        <v>0</v>
      </c>
      <c r="H23" s="51">
        <f t="shared" si="8"/>
        <v>70357.36</v>
      </c>
      <c r="I23" s="94">
        <f t="shared" si="1"/>
        <v>10.70042994955279</v>
      </c>
    </row>
    <row r="24" spans="1:9" ht="54.75" customHeight="1" thickTop="1">
      <c r="A24" s="73"/>
      <c r="B24" s="67"/>
      <c r="C24" s="55">
        <v>6207</v>
      </c>
      <c r="D24" s="75" t="s">
        <v>134</v>
      </c>
      <c r="E24" s="57">
        <v>657519</v>
      </c>
      <c r="F24" s="58">
        <f>G24+H24</f>
        <v>70357.36</v>
      </c>
      <c r="G24" s="57">
        <v>0</v>
      </c>
      <c r="H24" s="57">
        <v>70357.36</v>
      </c>
      <c r="I24" s="94">
        <f t="shared" si="1"/>
        <v>10.70042994955279</v>
      </c>
    </row>
    <row r="25" spans="1:9" ht="13.5" thickBot="1">
      <c r="A25" s="95">
        <v>700</v>
      </c>
      <c r="B25" s="96"/>
      <c r="C25" s="96"/>
      <c r="D25" s="97" t="s">
        <v>5</v>
      </c>
      <c r="E25" s="98">
        <f>E26+E32</f>
        <v>525200</v>
      </c>
      <c r="F25" s="99">
        <f>F26+F32</f>
        <v>541430.93000000005</v>
      </c>
      <c r="G25" s="98">
        <f>G26+G32</f>
        <v>376357.91000000003</v>
      </c>
      <c r="H25" s="98">
        <f>H26+H32</f>
        <v>165073.01999999999</v>
      </c>
      <c r="I25" s="46">
        <f t="shared" si="1"/>
        <v>103.09042840822545</v>
      </c>
    </row>
    <row r="26" spans="1:9" ht="13.5" thickBot="1">
      <c r="A26" s="100"/>
      <c r="B26" s="101">
        <v>70005</v>
      </c>
      <c r="C26" s="101"/>
      <c r="D26" s="102" t="s">
        <v>39</v>
      </c>
      <c r="E26" s="103">
        <f>SUM(E27:E31)</f>
        <v>525200</v>
      </c>
      <c r="F26" s="104">
        <f t="shared" ref="F26:H26" si="9">SUM(F27:F31)</f>
        <v>537602.64</v>
      </c>
      <c r="G26" s="105">
        <f t="shared" si="9"/>
        <v>372529.62000000005</v>
      </c>
      <c r="H26" s="103">
        <f t="shared" si="9"/>
        <v>165073.01999999999</v>
      </c>
      <c r="I26" s="53">
        <f t="shared" si="1"/>
        <v>102.36150799695355</v>
      </c>
    </row>
    <row r="27" spans="1:9" ht="26.25" thickTop="1">
      <c r="A27" s="106"/>
      <c r="B27" s="107"/>
      <c r="C27" s="55" t="s">
        <v>7</v>
      </c>
      <c r="D27" s="108" t="s">
        <v>70</v>
      </c>
      <c r="E27" s="109">
        <v>100000</v>
      </c>
      <c r="F27" s="110">
        <f>G27+H27</f>
        <v>87523.33</v>
      </c>
      <c r="G27" s="57">
        <v>87523.33</v>
      </c>
      <c r="H27" s="111">
        <v>0</v>
      </c>
      <c r="I27" s="59">
        <f t="shared" si="1"/>
        <v>87.523330000000001</v>
      </c>
    </row>
    <row r="28" spans="1:9" ht="51">
      <c r="A28" s="106"/>
      <c r="B28" s="107"/>
      <c r="C28" s="91" t="s">
        <v>8</v>
      </c>
      <c r="D28" s="112" t="s">
        <v>68</v>
      </c>
      <c r="E28" s="109">
        <v>210000</v>
      </c>
      <c r="F28" s="110">
        <f t="shared" ref="F28:F34" si="10">G28+H28</f>
        <v>236844.7</v>
      </c>
      <c r="G28" s="70">
        <v>236844.7</v>
      </c>
      <c r="H28" s="113">
        <v>0</v>
      </c>
      <c r="I28" s="77">
        <f t="shared" si="1"/>
        <v>112.78319047619048</v>
      </c>
    </row>
    <row r="29" spans="1:9" ht="25.5">
      <c r="A29" s="106"/>
      <c r="B29" s="107"/>
      <c r="C29" s="74" t="s">
        <v>82</v>
      </c>
      <c r="D29" s="69" t="s">
        <v>85</v>
      </c>
      <c r="E29" s="109">
        <v>170200</v>
      </c>
      <c r="F29" s="110">
        <f t="shared" si="10"/>
        <v>165073.01999999999</v>
      </c>
      <c r="G29" s="109">
        <v>0</v>
      </c>
      <c r="H29" s="111">
        <v>165073.01999999999</v>
      </c>
      <c r="I29" s="77">
        <f t="shared" si="1"/>
        <v>96.987673325499401</v>
      </c>
    </row>
    <row r="30" spans="1:9" ht="25.5">
      <c r="A30" s="114"/>
      <c r="B30" s="115"/>
      <c r="C30" s="91" t="s">
        <v>18</v>
      </c>
      <c r="D30" s="112" t="s">
        <v>57</v>
      </c>
      <c r="E30" s="116">
        <v>45000</v>
      </c>
      <c r="F30" s="110">
        <f t="shared" si="10"/>
        <v>43980.77</v>
      </c>
      <c r="G30" s="116">
        <v>43980.77</v>
      </c>
      <c r="H30" s="116">
        <v>0</v>
      </c>
      <c r="I30" s="94">
        <f t="shared" si="1"/>
        <v>97.735044444444441</v>
      </c>
    </row>
    <row r="31" spans="1:9">
      <c r="A31" s="114"/>
      <c r="B31" s="115"/>
      <c r="C31" s="117" t="s">
        <v>92</v>
      </c>
      <c r="D31" s="118" t="s">
        <v>93</v>
      </c>
      <c r="E31" s="119">
        <v>0</v>
      </c>
      <c r="F31" s="110">
        <f t="shared" si="10"/>
        <v>4180.82</v>
      </c>
      <c r="G31" s="109">
        <v>4180.82</v>
      </c>
      <c r="H31" s="120">
        <v>0</v>
      </c>
      <c r="I31" s="94">
        <v>0</v>
      </c>
    </row>
    <row r="32" spans="1:9" ht="13.5" thickBot="1">
      <c r="A32" s="114"/>
      <c r="B32" s="121">
        <v>70095</v>
      </c>
      <c r="C32" s="122"/>
      <c r="D32" s="123" t="s">
        <v>45</v>
      </c>
      <c r="E32" s="124">
        <f>E34+E33</f>
        <v>0</v>
      </c>
      <c r="F32" s="124">
        <f t="shared" ref="F32:H32" si="11">F34+F33</f>
        <v>3828.29</v>
      </c>
      <c r="G32" s="124">
        <f t="shared" si="11"/>
        <v>3828.29</v>
      </c>
      <c r="H32" s="124">
        <f t="shared" si="11"/>
        <v>0</v>
      </c>
      <c r="I32" s="77">
        <v>0</v>
      </c>
    </row>
    <row r="33" spans="1:9" ht="13.5" thickTop="1">
      <c r="A33" s="114"/>
      <c r="B33" s="115"/>
      <c r="C33" s="74" t="s">
        <v>23</v>
      </c>
      <c r="D33" s="125" t="s">
        <v>36</v>
      </c>
      <c r="E33" s="109">
        <v>0</v>
      </c>
      <c r="F33" s="110">
        <f t="shared" si="10"/>
        <v>2670.26</v>
      </c>
      <c r="G33" s="109">
        <v>2670.26</v>
      </c>
      <c r="H33" s="109">
        <v>0</v>
      </c>
      <c r="I33" s="86">
        <v>0</v>
      </c>
    </row>
    <row r="34" spans="1:9">
      <c r="A34" s="114"/>
      <c r="B34" s="115"/>
      <c r="C34" s="74" t="s">
        <v>92</v>
      </c>
      <c r="D34" s="75" t="s">
        <v>93</v>
      </c>
      <c r="E34" s="109">
        <v>0</v>
      </c>
      <c r="F34" s="110">
        <f t="shared" si="10"/>
        <v>1158.03</v>
      </c>
      <c r="G34" s="70">
        <v>1158.03</v>
      </c>
      <c r="H34" s="109">
        <v>0</v>
      </c>
      <c r="I34" s="86">
        <v>0</v>
      </c>
    </row>
    <row r="35" spans="1:9" ht="13.5" thickBot="1">
      <c r="A35" s="95">
        <v>710</v>
      </c>
      <c r="B35" s="126"/>
      <c r="C35" s="126"/>
      <c r="D35" s="127" t="s">
        <v>44</v>
      </c>
      <c r="E35" s="128">
        <f>E36</f>
        <v>2500</v>
      </c>
      <c r="F35" s="128">
        <f t="shared" ref="F35:H35" si="12">F36</f>
        <v>4900</v>
      </c>
      <c r="G35" s="128">
        <f t="shared" si="12"/>
        <v>4900</v>
      </c>
      <c r="H35" s="128">
        <f t="shared" si="12"/>
        <v>0</v>
      </c>
      <c r="I35" s="46">
        <f t="shared" ref="I35" si="13">F35/E35</f>
        <v>1.96</v>
      </c>
    </row>
    <row r="36" spans="1:9" ht="13.5" thickBot="1">
      <c r="A36" s="129"/>
      <c r="B36" s="130">
        <v>71035</v>
      </c>
      <c r="C36" s="130"/>
      <c r="D36" s="131" t="s">
        <v>40</v>
      </c>
      <c r="E36" s="132">
        <f>SUM(E37:E37)</f>
        <v>2500</v>
      </c>
      <c r="F36" s="133">
        <f>SUM(F37:F37)</f>
        <v>4900</v>
      </c>
      <c r="G36" s="132">
        <f>G37</f>
        <v>4900</v>
      </c>
      <c r="H36" s="133">
        <v>0</v>
      </c>
      <c r="I36" s="134">
        <f>F36/E36%</f>
        <v>196</v>
      </c>
    </row>
    <row r="37" spans="1:9" ht="13.5" thickTop="1">
      <c r="A37" s="129"/>
      <c r="B37" s="115"/>
      <c r="C37" s="68" t="s">
        <v>23</v>
      </c>
      <c r="D37" s="125" t="s">
        <v>36</v>
      </c>
      <c r="E37" s="109">
        <v>2500</v>
      </c>
      <c r="F37" s="110">
        <f t="shared" ref="F37" si="14">G37+H37</f>
        <v>4900</v>
      </c>
      <c r="G37" s="109">
        <v>4900</v>
      </c>
      <c r="H37" s="111">
        <v>0</v>
      </c>
      <c r="I37" s="72">
        <f>F37/E37%</f>
        <v>196</v>
      </c>
    </row>
    <row r="38" spans="1:9" ht="13.5" thickBot="1">
      <c r="A38" s="95">
        <v>750</v>
      </c>
      <c r="B38" s="126"/>
      <c r="C38" s="135"/>
      <c r="D38" s="127" t="s">
        <v>3</v>
      </c>
      <c r="E38" s="128">
        <f>E39+E51+E47+E42+E49</f>
        <v>560543</v>
      </c>
      <c r="F38" s="128">
        <f t="shared" ref="F38:H38" si="15">F39+F51+F47+F42+F49</f>
        <v>622543.22</v>
      </c>
      <c r="G38" s="128">
        <f t="shared" si="15"/>
        <v>579168.22</v>
      </c>
      <c r="H38" s="128">
        <f t="shared" si="15"/>
        <v>43375</v>
      </c>
      <c r="I38" s="46">
        <f>F38/E38%</f>
        <v>111.06074288680796</v>
      </c>
    </row>
    <row r="39" spans="1:9" ht="13.5" thickBot="1">
      <c r="A39" s="106"/>
      <c r="B39" s="101">
        <v>75011</v>
      </c>
      <c r="C39" s="84"/>
      <c r="D39" s="102" t="s">
        <v>69</v>
      </c>
      <c r="E39" s="105">
        <f>SUM(E40:E41)</f>
        <v>85030</v>
      </c>
      <c r="F39" s="136">
        <f t="shared" ref="F39:H39" si="16">SUM(F40:F41)</f>
        <v>85031</v>
      </c>
      <c r="G39" s="105">
        <f t="shared" si="16"/>
        <v>85031</v>
      </c>
      <c r="H39" s="105">
        <f t="shared" si="16"/>
        <v>0</v>
      </c>
      <c r="I39" s="65">
        <f>F39/E39%</f>
        <v>100.00117605550983</v>
      </c>
    </row>
    <row r="40" spans="1:9" ht="51.75" thickTop="1">
      <c r="A40" s="106"/>
      <c r="B40" s="107"/>
      <c r="C40" s="137">
        <v>2010</v>
      </c>
      <c r="D40" s="75" t="s">
        <v>53</v>
      </c>
      <c r="E40" s="109">
        <v>85000</v>
      </c>
      <c r="F40" s="110">
        <f t="shared" ref="F40:F41" si="17">G40+H40</f>
        <v>85000</v>
      </c>
      <c r="G40" s="109">
        <v>85000</v>
      </c>
      <c r="H40" s="111">
        <v>0</v>
      </c>
      <c r="I40" s="72">
        <f t="shared" ref="I40:I149" si="18">F40/E40%</f>
        <v>100</v>
      </c>
    </row>
    <row r="41" spans="1:9" ht="38.25">
      <c r="A41" s="106"/>
      <c r="B41" s="107"/>
      <c r="C41" s="137">
        <v>2360</v>
      </c>
      <c r="D41" s="75" t="s">
        <v>80</v>
      </c>
      <c r="E41" s="109">
        <v>30</v>
      </c>
      <c r="F41" s="110">
        <f t="shared" si="17"/>
        <v>31</v>
      </c>
      <c r="G41" s="109">
        <v>31</v>
      </c>
      <c r="H41" s="113">
        <v>0</v>
      </c>
      <c r="I41" s="94">
        <f t="shared" si="18"/>
        <v>103.33333333333334</v>
      </c>
    </row>
    <row r="42" spans="1:9" ht="13.5" thickBot="1">
      <c r="A42" s="106"/>
      <c r="B42" s="138">
        <v>75023</v>
      </c>
      <c r="C42" s="138"/>
      <c r="D42" s="89" t="s">
        <v>94</v>
      </c>
      <c r="E42" s="132">
        <f>SUM(E43:E46)</f>
        <v>43000</v>
      </c>
      <c r="F42" s="132">
        <f t="shared" ref="F42:H42" si="19">SUM(F43:F46)</f>
        <v>106194.68</v>
      </c>
      <c r="G42" s="132">
        <f t="shared" si="19"/>
        <v>62819.679999999993</v>
      </c>
      <c r="H42" s="132">
        <f t="shared" si="19"/>
        <v>43375</v>
      </c>
      <c r="I42" s="77">
        <f t="shared" si="18"/>
        <v>246.96437209302323</v>
      </c>
    </row>
    <row r="43" spans="1:9" ht="13.5" thickTop="1">
      <c r="A43" s="106"/>
      <c r="B43" s="107"/>
      <c r="C43" s="68" t="s">
        <v>23</v>
      </c>
      <c r="D43" s="125" t="s">
        <v>36</v>
      </c>
      <c r="E43" s="139">
        <v>0</v>
      </c>
      <c r="F43" s="110">
        <f t="shared" ref="F43:F46" si="20">G43+H43</f>
        <v>58066.92</v>
      </c>
      <c r="G43" s="109">
        <v>58066.92</v>
      </c>
      <c r="H43" s="139">
        <v>0</v>
      </c>
      <c r="I43" s="59">
        <v>0</v>
      </c>
    </row>
    <row r="44" spans="1:9" ht="13.5" thickBot="1">
      <c r="A44" s="106"/>
      <c r="B44" s="107"/>
      <c r="C44" s="91" t="s">
        <v>114</v>
      </c>
      <c r="D44" s="112" t="s">
        <v>136</v>
      </c>
      <c r="E44" s="109">
        <v>43000</v>
      </c>
      <c r="F44" s="110">
        <f t="shared" si="20"/>
        <v>43375</v>
      </c>
      <c r="G44" s="116">
        <v>0</v>
      </c>
      <c r="H44" s="109">
        <v>43375</v>
      </c>
      <c r="I44" s="134">
        <f t="shared" si="18"/>
        <v>100.87209302325581</v>
      </c>
    </row>
    <row r="45" spans="1:9" ht="14.25" thickTop="1" thickBot="1">
      <c r="A45" s="106"/>
      <c r="B45" s="107"/>
      <c r="C45" s="74" t="s">
        <v>34</v>
      </c>
      <c r="D45" s="75" t="s">
        <v>25</v>
      </c>
      <c r="E45" s="109">
        <v>0</v>
      </c>
      <c r="F45" s="110">
        <f t="shared" si="20"/>
        <v>640.95000000000005</v>
      </c>
      <c r="G45" s="109">
        <v>640.95000000000005</v>
      </c>
      <c r="H45" s="109">
        <v>0</v>
      </c>
      <c r="I45" s="134">
        <v>0</v>
      </c>
    </row>
    <row r="46" spans="1:9" ht="13.5" thickTop="1">
      <c r="A46" s="106"/>
      <c r="B46" s="107"/>
      <c r="C46" s="74" t="s">
        <v>92</v>
      </c>
      <c r="D46" s="140" t="s">
        <v>93</v>
      </c>
      <c r="E46" s="109">
        <v>0</v>
      </c>
      <c r="F46" s="110">
        <f t="shared" si="20"/>
        <v>4111.8100000000004</v>
      </c>
      <c r="G46" s="70">
        <v>4111.8100000000004</v>
      </c>
      <c r="H46" s="109">
        <v>0</v>
      </c>
      <c r="I46" s="86">
        <v>0</v>
      </c>
    </row>
    <row r="47" spans="1:9" ht="13.5" thickBot="1">
      <c r="A47" s="106"/>
      <c r="B47" s="138">
        <v>75056</v>
      </c>
      <c r="C47" s="88"/>
      <c r="D47" s="89" t="s">
        <v>111</v>
      </c>
      <c r="E47" s="132">
        <f>E48</f>
        <v>27758</v>
      </c>
      <c r="F47" s="132">
        <f t="shared" ref="F47:H47" si="21">F48</f>
        <v>23717.23</v>
      </c>
      <c r="G47" s="132">
        <f t="shared" si="21"/>
        <v>23717.23</v>
      </c>
      <c r="H47" s="132">
        <f t="shared" si="21"/>
        <v>0</v>
      </c>
      <c r="I47" s="134">
        <f t="shared" si="18"/>
        <v>85.44286331868291</v>
      </c>
    </row>
    <row r="48" spans="1:9" ht="51.75" thickTop="1">
      <c r="A48" s="106"/>
      <c r="B48" s="107"/>
      <c r="C48" s="141">
        <v>2010</v>
      </c>
      <c r="D48" s="75" t="s">
        <v>53</v>
      </c>
      <c r="E48" s="139">
        <v>27758</v>
      </c>
      <c r="F48" s="142">
        <f>G48+H48</f>
        <v>23717.23</v>
      </c>
      <c r="G48" s="116">
        <v>23717.23</v>
      </c>
      <c r="H48" s="139">
        <v>0</v>
      </c>
      <c r="I48" s="86">
        <f t="shared" si="18"/>
        <v>85.44286331868291</v>
      </c>
    </row>
    <row r="49" spans="1:9" ht="13.5" thickBot="1">
      <c r="A49" s="106"/>
      <c r="B49" s="138">
        <v>75075</v>
      </c>
      <c r="C49" s="130"/>
      <c r="D49" s="89" t="s">
        <v>148</v>
      </c>
      <c r="E49" s="132">
        <f>E50</f>
        <v>1660</v>
      </c>
      <c r="F49" s="132">
        <f t="shared" ref="F49:H49" si="22">F50</f>
        <v>1660</v>
      </c>
      <c r="G49" s="132">
        <f t="shared" si="22"/>
        <v>1660</v>
      </c>
      <c r="H49" s="132">
        <f t="shared" si="22"/>
        <v>0</v>
      </c>
      <c r="I49" s="65">
        <f t="shared" si="18"/>
        <v>99.999999999999986</v>
      </c>
    </row>
    <row r="50" spans="1:9" ht="27" thickTop="1" thickBot="1">
      <c r="A50" s="106"/>
      <c r="B50" s="107"/>
      <c r="C50" s="143">
        <v>2701</v>
      </c>
      <c r="D50" s="144" t="s">
        <v>143</v>
      </c>
      <c r="E50" s="139">
        <v>1660</v>
      </c>
      <c r="F50" s="142">
        <f>G50+H50</f>
        <v>1660</v>
      </c>
      <c r="G50" s="139">
        <v>1660</v>
      </c>
      <c r="H50" s="139">
        <v>0</v>
      </c>
      <c r="I50" s="65">
        <f t="shared" si="18"/>
        <v>99.999999999999986</v>
      </c>
    </row>
    <row r="51" spans="1:9" ht="14.25" thickTop="1" thickBot="1">
      <c r="A51" s="106"/>
      <c r="B51" s="138">
        <v>75095</v>
      </c>
      <c r="C51" s="138"/>
      <c r="D51" s="131" t="s">
        <v>45</v>
      </c>
      <c r="E51" s="132">
        <f>E52</f>
        <v>403095</v>
      </c>
      <c r="F51" s="133">
        <f>F52+F53</f>
        <v>405940.31</v>
      </c>
      <c r="G51" s="132">
        <f t="shared" ref="G51:H51" si="23">G52+G53</f>
        <v>405940.31</v>
      </c>
      <c r="H51" s="132">
        <f t="shared" si="23"/>
        <v>0</v>
      </c>
      <c r="I51" s="65">
        <f t="shared" si="18"/>
        <v>100.70586586288593</v>
      </c>
    </row>
    <row r="52" spans="1:9" ht="13.5" thickTop="1">
      <c r="A52" s="114"/>
      <c r="B52" s="107"/>
      <c r="C52" s="68" t="s">
        <v>34</v>
      </c>
      <c r="D52" s="125" t="s">
        <v>25</v>
      </c>
      <c r="E52" s="109">
        <v>403095</v>
      </c>
      <c r="F52" s="111">
        <f>G52+H52</f>
        <v>405906.98</v>
      </c>
      <c r="G52" s="109">
        <v>405906.98</v>
      </c>
      <c r="H52" s="111">
        <v>0</v>
      </c>
      <c r="I52" s="72">
        <f t="shared" si="18"/>
        <v>100.69759734057729</v>
      </c>
    </row>
    <row r="53" spans="1:9">
      <c r="A53" s="106"/>
      <c r="B53" s="107"/>
      <c r="C53" s="68" t="s">
        <v>92</v>
      </c>
      <c r="D53" s="140" t="s">
        <v>93</v>
      </c>
      <c r="E53" s="119">
        <v>0</v>
      </c>
      <c r="F53" s="120">
        <f>G53+H53</f>
        <v>33.33</v>
      </c>
      <c r="G53" s="109">
        <v>33.33</v>
      </c>
      <c r="H53" s="120">
        <v>0</v>
      </c>
      <c r="I53" s="94">
        <v>0</v>
      </c>
    </row>
    <row r="54" spans="1:9" ht="39" thickBot="1">
      <c r="A54" s="95">
        <v>751</v>
      </c>
      <c r="B54" s="126"/>
      <c r="C54" s="145"/>
      <c r="D54" s="146" t="s">
        <v>54</v>
      </c>
      <c r="E54" s="147">
        <f>E55+E57</f>
        <v>14478</v>
      </c>
      <c r="F54" s="147">
        <f t="shared" ref="F54:H54" si="24">F55+F57</f>
        <v>14478</v>
      </c>
      <c r="G54" s="147">
        <f t="shared" si="24"/>
        <v>14478</v>
      </c>
      <c r="H54" s="147">
        <f t="shared" si="24"/>
        <v>0</v>
      </c>
      <c r="I54" s="46">
        <f t="shared" si="18"/>
        <v>100</v>
      </c>
    </row>
    <row r="55" spans="1:9" ht="26.25" thickBot="1">
      <c r="A55" s="148"/>
      <c r="B55" s="101">
        <v>75101</v>
      </c>
      <c r="C55" s="101"/>
      <c r="D55" s="85" t="s">
        <v>55</v>
      </c>
      <c r="E55" s="105">
        <f t="shared" ref="E55:G55" si="25">E56</f>
        <v>1578</v>
      </c>
      <c r="F55" s="136">
        <f t="shared" si="25"/>
        <v>1578</v>
      </c>
      <c r="G55" s="105">
        <f t="shared" si="25"/>
        <v>1578</v>
      </c>
      <c r="H55" s="136">
        <v>0</v>
      </c>
      <c r="I55" s="65">
        <f t="shared" si="18"/>
        <v>100</v>
      </c>
    </row>
    <row r="56" spans="1:9" ht="51.75" thickTop="1">
      <c r="A56" s="114"/>
      <c r="B56" s="107"/>
      <c r="C56" s="141">
        <v>2010</v>
      </c>
      <c r="D56" s="75" t="s">
        <v>53</v>
      </c>
      <c r="E56" s="109">
        <v>1578</v>
      </c>
      <c r="F56" s="111">
        <f>G56+H56</f>
        <v>1578</v>
      </c>
      <c r="G56" s="109">
        <v>1578</v>
      </c>
      <c r="H56" s="111">
        <v>0</v>
      </c>
      <c r="I56" s="59">
        <f t="shared" si="18"/>
        <v>100</v>
      </c>
    </row>
    <row r="57" spans="1:9" ht="13.5" thickBot="1">
      <c r="A57" s="114"/>
      <c r="B57" s="138">
        <v>75108</v>
      </c>
      <c r="C57" s="130"/>
      <c r="D57" s="89" t="s">
        <v>146</v>
      </c>
      <c r="E57" s="132">
        <f>E58</f>
        <v>12900</v>
      </c>
      <c r="F57" s="132">
        <f t="shared" ref="F57:H57" si="26">F58</f>
        <v>12900</v>
      </c>
      <c r="G57" s="132">
        <f t="shared" si="26"/>
        <v>12900</v>
      </c>
      <c r="H57" s="132">
        <f t="shared" si="26"/>
        <v>0</v>
      </c>
      <c r="I57" s="94">
        <f t="shared" si="18"/>
        <v>100</v>
      </c>
    </row>
    <row r="58" spans="1:9" ht="51.75" thickTop="1">
      <c r="A58" s="114"/>
      <c r="B58" s="107"/>
      <c r="C58" s="143">
        <v>2010</v>
      </c>
      <c r="D58" s="90" t="s">
        <v>53</v>
      </c>
      <c r="E58" s="139">
        <v>12900</v>
      </c>
      <c r="F58" s="142">
        <f>G58+H58</f>
        <v>12900</v>
      </c>
      <c r="G58" s="139">
        <v>12900</v>
      </c>
      <c r="H58" s="142"/>
      <c r="I58" s="59"/>
    </row>
    <row r="59" spans="1:9" ht="26.25" thickBot="1">
      <c r="A59" s="149">
        <v>754</v>
      </c>
      <c r="B59" s="126"/>
      <c r="C59" s="150"/>
      <c r="D59" s="81" t="s">
        <v>112</v>
      </c>
      <c r="E59" s="128">
        <f>E60</f>
        <v>413107</v>
      </c>
      <c r="F59" s="128">
        <f t="shared" ref="F59:H59" si="27">F60</f>
        <v>379764.86</v>
      </c>
      <c r="G59" s="128">
        <f t="shared" si="27"/>
        <v>37849.07</v>
      </c>
      <c r="H59" s="128">
        <f t="shared" si="27"/>
        <v>341915.79</v>
      </c>
      <c r="I59" s="151">
        <f t="shared" si="18"/>
        <v>91.928933666096199</v>
      </c>
    </row>
    <row r="60" spans="1:9" ht="13.5" thickBot="1">
      <c r="A60" s="114"/>
      <c r="B60" s="101">
        <v>75412</v>
      </c>
      <c r="C60" s="152"/>
      <c r="D60" s="85" t="s">
        <v>113</v>
      </c>
      <c r="E60" s="105">
        <f>E65+E64+E61</f>
        <v>413107</v>
      </c>
      <c r="F60" s="105">
        <f xml:space="preserve"> SUM(F61:F65)</f>
        <v>379764.86</v>
      </c>
      <c r="G60" s="105">
        <f t="shared" ref="G60:H60" si="28" xml:space="preserve"> SUM(G61:G65)</f>
        <v>37849.07</v>
      </c>
      <c r="H60" s="105">
        <f t="shared" si="28"/>
        <v>341915.79</v>
      </c>
      <c r="I60" s="151">
        <f t="shared" si="18"/>
        <v>91.928933666096199</v>
      </c>
    </row>
    <row r="61" spans="1:9" ht="51.75" thickTop="1">
      <c r="A61" s="114"/>
      <c r="B61" s="107"/>
      <c r="C61" s="153" t="s">
        <v>128</v>
      </c>
      <c r="D61" s="112" t="s">
        <v>68</v>
      </c>
      <c r="E61" s="139">
        <v>0</v>
      </c>
      <c r="F61" s="142">
        <v>81</v>
      </c>
      <c r="G61" s="57">
        <f t="shared" ref="G61" si="29">F61</f>
        <v>81</v>
      </c>
      <c r="H61" s="139">
        <v>0</v>
      </c>
      <c r="I61" s="59">
        <v>0</v>
      </c>
    </row>
    <row r="62" spans="1:9">
      <c r="A62" s="114"/>
      <c r="B62" s="107"/>
      <c r="C62" s="91" t="s">
        <v>114</v>
      </c>
      <c r="D62" s="112" t="s">
        <v>136</v>
      </c>
      <c r="E62" s="109">
        <v>0</v>
      </c>
      <c r="F62" s="111">
        <f>G62+H62</f>
        <v>6260.31</v>
      </c>
      <c r="G62" s="70">
        <v>0</v>
      </c>
      <c r="H62" s="109">
        <v>6260.31</v>
      </c>
      <c r="I62" s="86">
        <v>0</v>
      </c>
    </row>
    <row r="63" spans="1:9">
      <c r="A63" s="114"/>
      <c r="B63" s="107"/>
      <c r="C63" s="68" t="s">
        <v>34</v>
      </c>
      <c r="D63" s="125" t="s">
        <v>25</v>
      </c>
      <c r="E63" s="109">
        <v>0</v>
      </c>
      <c r="F63" s="111">
        <f>G63+H63</f>
        <v>8582.4</v>
      </c>
      <c r="G63" s="70">
        <v>8582.4</v>
      </c>
      <c r="H63" s="109">
        <v>0</v>
      </c>
      <c r="I63" s="86">
        <v>0</v>
      </c>
    </row>
    <row r="64" spans="1:9">
      <c r="A64" s="114"/>
      <c r="B64" s="107"/>
      <c r="C64" s="74" t="s">
        <v>92</v>
      </c>
      <c r="D64" s="140" t="s">
        <v>93</v>
      </c>
      <c r="E64" s="109">
        <v>0</v>
      </c>
      <c r="F64" s="111">
        <f>G64+H64</f>
        <v>29185.67</v>
      </c>
      <c r="G64" s="70">
        <v>29185.67</v>
      </c>
      <c r="H64" s="109">
        <v>0</v>
      </c>
      <c r="I64" s="86">
        <v>0</v>
      </c>
    </row>
    <row r="65" spans="1:9" ht="51.75" thickBot="1">
      <c r="A65" s="114"/>
      <c r="B65" s="107"/>
      <c r="C65" s="74">
        <v>6207</v>
      </c>
      <c r="D65" s="75" t="s">
        <v>134</v>
      </c>
      <c r="E65" s="109">
        <v>413107</v>
      </c>
      <c r="F65" s="111">
        <f>G65+H65</f>
        <v>335655.48</v>
      </c>
      <c r="G65" s="109">
        <v>0</v>
      </c>
      <c r="H65" s="109">
        <v>335655.48</v>
      </c>
      <c r="I65" s="151">
        <f t="shared" si="18"/>
        <v>81.251462696105364</v>
      </c>
    </row>
    <row r="66" spans="1:9" ht="39" thickBot="1">
      <c r="A66" s="149">
        <v>756</v>
      </c>
      <c r="B66" s="96"/>
      <c r="C66" s="96"/>
      <c r="D66" s="154" t="s">
        <v>121</v>
      </c>
      <c r="E66" s="98">
        <f>E67+E70+E78++E88+E93+E96</f>
        <v>19786800</v>
      </c>
      <c r="F66" s="99">
        <f>F67+F70+F78++F88+F93+F96</f>
        <v>19146448.960000001</v>
      </c>
      <c r="G66" s="98">
        <f>G67+G70+G78++G88+G93+G96</f>
        <v>19146448.960000001</v>
      </c>
      <c r="H66" s="98">
        <f>H67+H70+H78++H88+H93+H96</f>
        <v>0</v>
      </c>
      <c r="I66" s="151">
        <f t="shared" si="18"/>
        <v>96.763746335941136</v>
      </c>
    </row>
    <row r="67" spans="1:9" ht="15.75" customHeight="1" thickBot="1">
      <c r="A67" s="106"/>
      <c r="B67" s="101">
        <v>75601</v>
      </c>
      <c r="C67" s="101"/>
      <c r="D67" s="102" t="s">
        <v>49</v>
      </c>
      <c r="E67" s="105">
        <f>SUM(E68:E69)</f>
        <v>20500</v>
      </c>
      <c r="F67" s="136">
        <f>SUM(F68:F69)</f>
        <v>18776.16</v>
      </c>
      <c r="G67" s="105">
        <f>SUM(G68:G69)</f>
        <v>18776.16</v>
      </c>
      <c r="H67" s="136">
        <v>0</v>
      </c>
      <c r="I67" s="65">
        <f t="shared" si="18"/>
        <v>91.591024390243902</v>
      </c>
    </row>
    <row r="68" spans="1:9" ht="29.25" customHeight="1" thickTop="1">
      <c r="A68" s="106"/>
      <c r="B68" s="107"/>
      <c r="C68" s="74" t="s">
        <v>14</v>
      </c>
      <c r="D68" s="75" t="s">
        <v>56</v>
      </c>
      <c r="E68" s="109">
        <v>20000</v>
      </c>
      <c r="F68" s="111">
        <f>G68+H68</f>
        <v>18316.47</v>
      </c>
      <c r="G68" s="109">
        <v>18316.47</v>
      </c>
      <c r="H68" s="111">
        <v>0</v>
      </c>
      <c r="I68" s="72">
        <f t="shared" si="18"/>
        <v>91.582350000000005</v>
      </c>
    </row>
    <row r="69" spans="1:9" ht="27.75" customHeight="1">
      <c r="A69" s="106"/>
      <c r="B69" s="107"/>
      <c r="C69" s="91" t="s">
        <v>18</v>
      </c>
      <c r="D69" s="92" t="s">
        <v>57</v>
      </c>
      <c r="E69" s="116">
        <v>500</v>
      </c>
      <c r="F69" s="111">
        <f>G69+H69</f>
        <v>459.69</v>
      </c>
      <c r="G69" s="109">
        <v>459.69</v>
      </c>
      <c r="H69" s="113">
        <v>0</v>
      </c>
      <c r="I69" s="94">
        <f t="shared" si="18"/>
        <v>91.938000000000002</v>
      </c>
    </row>
    <row r="70" spans="1:9" ht="39" thickBot="1">
      <c r="A70" s="106"/>
      <c r="B70" s="138">
        <v>75615</v>
      </c>
      <c r="C70" s="138"/>
      <c r="D70" s="89" t="s">
        <v>71</v>
      </c>
      <c r="E70" s="132">
        <f>SUM(E71:E77)</f>
        <v>7064400</v>
      </c>
      <c r="F70" s="133">
        <f>SUM(F71:F77)</f>
        <v>6491086.2800000003</v>
      </c>
      <c r="G70" s="132">
        <f>SUM(G71:G77)</f>
        <v>6491086.2800000003</v>
      </c>
      <c r="H70" s="132">
        <f>SUM(H71:H77)</f>
        <v>0</v>
      </c>
      <c r="I70" s="134">
        <f t="shared" si="18"/>
        <v>91.884466904478799</v>
      </c>
    </row>
    <row r="71" spans="1:9" ht="13.5" thickTop="1">
      <c r="A71" s="106"/>
      <c r="B71" s="107"/>
      <c r="C71" s="74" t="s">
        <v>10</v>
      </c>
      <c r="D71" s="125" t="s">
        <v>28</v>
      </c>
      <c r="E71" s="109">
        <v>6500000</v>
      </c>
      <c r="F71" s="111">
        <f>G71+H71</f>
        <v>5919852.1900000004</v>
      </c>
      <c r="G71" s="109">
        <v>5919852.1900000004</v>
      </c>
      <c r="H71" s="111">
        <v>0</v>
      </c>
      <c r="I71" s="72">
        <f t="shared" si="18"/>
        <v>91.07464907692308</v>
      </c>
    </row>
    <row r="72" spans="1:9">
      <c r="A72" s="106"/>
      <c r="B72" s="107"/>
      <c r="C72" s="91" t="s">
        <v>11</v>
      </c>
      <c r="D72" s="155" t="s">
        <v>29</v>
      </c>
      <c r="E72" s="116">
        <v>230000</v>
      </c>
      <c r="F72" s="111">
        <f>G72+H72</f>
        <v>251660</v>
      </c>
      <c r="G72" s="116">
        <v>251660</v>
      </c>
      <c r="H72" s="111">
        <v>0</v>
      </c>
      <c r="I72" s="94">
        <f t="shared" si="18"/>
        <v>109.41739130434783</v>
      </c>
    </row>
    <row r="73" spans="1:9">
      <c r="A73" s="106"/>
      <c r="B73" s="107"/>
      <c r="C73" s="91" t="s">
        <v>12</v>
      </c>
      <c r="D73" s="155" t="s">
        <v>30</v>
      </c>
      <c r="E73" s="116">
        <v>10400</v>
      </c>
      <c r="F73" s="111">
        <f t="shared" ref="F73:F77" si="30">G73+H73</f>
        <v>11828.7</v>
      </c>
      <c r="G73" s="116">
        <v>11828.7</v>
      </c>
      <c r="H73" s="111">
        <v>0</v>
      </c>
      <c r="I73" s="94">
        <f t="shared" si="18"/>
        <v>113.73750000000001</v>
      </c>
    </row>
    <row r="74" spans="1:9">
      <c r="A74" s="106"/>
      <c r="B74" s="107"/>
      <c r="C74" s="91" t="s">
        <v>13</v>
      </c>
      <c r="D74" s="155" t="s">
        <v>31</v>
      </c>
      <c r="E74" s="116">
        <v>274000</v>
      </c>
      <c r="F74" s="111">
        <f t="shared" si="30"/>
        <v>305015.37</v>
      </c>
      <c r="G74" s="116">
        <v>305015.37</v>
      </c>
      <c r="H74" s="111">
        <v>0</v>
      </c>
      <c r="I74" s="94">
        <f t="shared" si="18"/>
        <v>111.31947810218978</v>
      </c>
    </row>
    <row r="75" spans="1:9">
      <c r="A75" s="106"/>
      <c r="B75" s="107"/>
      <c r="C75" s="91" t="s">
        <v>17</v>
      </c>
      <c r="D75" s="155" t="s">
        <v>33</v>
      </c>
      <c r="E75" s="116">
        <v>35000</v>
      </c>
      <c r="F75" s="111">
        <f t="shared" si="30"/>
        <v>-15028</v>
      </c>
      <c r="G75" s="116">
        <v>-15028</v>
      </c>
      <c r="H75" s="111">
        <v>0</v>
      </c>
      <c r="I75" s="94">
        <f t="shared" si="18"/>
        <v>-42.937142857142859</v>
      </c>
    </row>
    <row r="76" spans="1:9">
      <c r="A76" s="106"/>
      <c r="B76" s="107"/>
      <c r="C76" s="91" t="s">
        <v>98</v>
      </c>
      <c r="D76" s="155" t="s">
        <v>96</v>
      </c>
      <c r="E76" s="116">
        <v>0</v>
      </c>
      <c r="F76" s="111">
        <f t="shared" si="30"/>
        <v>1100</v>
      </c>
      <c r="G76" s="116">
        <v>1100</v>
      </c>
      <c r="H76" s="113">
        <v>0</v>
      </c>
      <c r="I76" s="77">
        <v>0</v>
      </c>
    </row>
    <row r="77" spans="1:9" ht="28.5" customHeight="1">
      <c r="A77" s="106"/>
      <c r="B77" s="107"/>
      <c r="C77" s="91" t="s">
        <v>18</v>
      </c>
      <c r="D77" s="92" t="s">
        <v>57</v>
      </c>
      <c r="E77" s="116">
        <v>15000</v>
      </c>
      <c r="F77" s="116">
        <f t="shared" si="30"/>
        <v>16658.02</v>
      </c>
      <c r="G77" s="116">
        <v>16658.02</v>
      </c>
      <c r="H77" s="113">
        <v>0</v>
      </c>
      <c r="I77" s="77">
        <f t="shared" si="18"/>
        <v>111.05346666666667</v>
      </c>
    </row>
    <row r="78" spans="1:9" ht="39" thickBot="1">
      <c r="A78" s="106"/>
      <c r="B78" s="138">
        <v>75616</v>
      </c>
      <c r="C78" s="138"/>
      <c r="D78" s="89" t="s">
        <v>71</v>
      </c>
      <c r="E78" s="132">
        <f>SUM(E79:E87)</f>
        <v>3221900</v>
      </c>
      <c r="F78" s="132">
        <f>SUM(F79:F87)</f>
        <v>3597078.82</v>
      </c>
      <c r="G78" s="132">
        <f>SUM(G79:G87)</f>
        <v>3597078.82</v>
      </c>
      <c r="H78" s="132">
        <f>SUM(H79:H87)</f>
        <v>0</v>
      </c>
      <c r="I78" s="134">
        <f t="shared" si="18"/>
        <v>111.64464508519816</v>
      </c>
    </row>
    <row r="79" spans="1:9" ht="13.5" thickTop="1">
      <c r="A79" s="106"/>
      <c r="B79" s="107"/>
      <c r="C79" s="74" t="s">
        <v>10</v>
      </c>
      <c r="D79" s="125" t="s">
        <v>28</v>
      </c>
      <c r="E79" s="109">
        <v>1700000</v>
      </c>
      <c r="F79" s="109">
        <f t="shared" ref="F79:F87" si="31">G79+H79</f>
        <v>1973163.6</v>
      </c>
      <c r="G79" s="116">
        <v>1973163.6</v>
      </c>
      <c r="H79" s="111">
        <v>0</v>
      </c>
      <c r="I79" s="72">
        <f t="shared" si="18"/>
        <v>116.06844705882354</v>
      </c>
    </row>
    <row r="80" spans="1:9">
      <c r="A80" s="106"/>
      <c r="B80" s="107"/>
      <c r="C80" s="91" t="s">
        <v>11</v>
      </c>
      <c r="D80" s="155" t="s">
        <v>29</v>
      </c>
      <c r="E80" s="116">
        <v>500000</v>
      </c>
      <c r="F80" s="116">
        <f t="shared" si="31"/>
        <v>453019.9</v>
      </c>
      <c r="G80" s="116">
        <v>453019.9</v>
      </c>
      <c r="H80" s="111">
        <v>0</v>
      </c>
      <c r="I80" s="94">
        <f t="shared" si="18"/>
        <v>90.603980000000007</v>
      </c>
    </row>
    <row r="81" spans="1:9">
      <c r="A81" s="106"/>
      <c r="B81" s="107"/>
      <c r="C81" s="91" t="s">
        <v>12</v>
      </c>
      <c r="D81" s="155" t="s">
        <v>30</v>
      </c>
      <c r="E81" s="116">
        <v>900</v>
      </c>
      <c r="F81" s="116">
        <f t="shared" si="31"/>
        <v>1111.1300000000001</v>
      </c>
      <c r="G81" s="116">
        <v>1111.1300000000001</v>
      </c>
      <c r="H81" s="111">
        <v>0</v>
      </c>
      <c r="I81" s="94">
        <f t="shared" si="18"/>
        <v>123.45888888888891</v>
      </c>
    </row>
    <row r="82" spans="1:9">
      <c r="A82" s="106"/>
      <c r="B82" s="107"/>
      <c r="C82" s="91" t="s">
        <v>13</v>
      </c>
      <c r="D82" s="155" t="s">
        <v>31</v>
      </c>
      <c r="E82" s="116">
        <v>81000</v>
      </c>
      <c r="F82" s="116">
        <f t="shared" si="31"/>
        <v>84792.33</v>
      </c>
      <c r="G82" s="116">
        <v>84792.33</v>
      </c>
      <c r="H82" s="111">
        <v>0</v>
      </c>
      <c r="I82" s="94">
        <f t="shared" si="18"/>
        <v>104.68188888888889</v>
      </c>
    </row>
    <row r="83" spans="1:9">
      <c r="A83" s="106"/>
      <c r="B83" s="107"/>
      <c r="C83" s="91" t="s">
        <v>15</v>
      </c>
      <c r="D83" s="155" t="s">
        <v>32</v>
      </c>
      <c r="E83" s="116">
        <v>30000</v>
      </c>
      <c r="F83" s="116">
        <f t="shared" si="31"/>
        <v>68389</v>
      </c>
      <c r="G83" s="116">
        <v>68389</v>
      </c>
      <c r="H83" s="111">
        <v>0</v>
      </c>
      <c r="I83" s="94">
        <f t="shared" si="18"/>
        <v>227.96333333333334</v>
      </c>
    </row>
    <row r="84" spans="1:9">
      <c r="A84" s="106"/>
      <c r="B84" s="107"/>
      <c r="C84" s="91" t="s">
        <v>16</v>
      </c>
      <c r="D84" s="155" t="s">
        <v>76</v>
      </c>
      <c r="E84" s="116">
        <v>50000</v>
      </c>
      <c r="F84" s="116">
        <f t="shared" si="31"/>
        <v>57645</v>
      </c>
      <c r="G84" s="116">
        <v>57645</v>
      </c>
      <c r="H84" s="111">
        <v>0</v>
      </c>
      <c r="I84" s="94">
        <f t="shared" si="18"/>
        <v>115.29</v>
      </c>
    </row>
    <row r="85" spans="1:9">
      <c r="A85" s="106"/>
      <c r="B85" s="107"/>
      <c r="C85" s="91" t="s">
        <v>17</v>
      </c>
      <c r="D85" s="155" t="s">
        <v>33</v>
      </c>
      <c r="E85" s="116">
        <v>800000</v>
      </c>
      <c r="F85" s="116">
        <f t="shared" si="31"/>
        <v>879764.8</v>
      </c>
      <c r="G85" s="116">
        <v>879764.8</v>
      </c>
      <c r="H85" s="111">
        <v>0</v>
      </c>
      <c r="I85" s="94">
        <f t="shared" si="18"/>
        <v>109.9706</v>
      </c>
    </row>
    <row r="86" spans="1:9">
      <c r="A86" s="106"/>
      <c r="B86" s="107"/>
      <c r="C86" s="156" t="s">
        <v>95</v>
      </c>
      <c r="D86" s="155" t="s">
        <v>96</v>
      </c>
      <c r="E86" s="116">
        <v>0</v>
      </c>
      <c r="F86" s="116">
        <f t="shared" si="31"/>
        <v>13192.1</v>
      </c>
      <c r="G86" s="116">
        <v>13192.1</v>
      </c>
      <c r="H86" s="111">
        <v>0</v>
      </c>
      <c r="I86" s="94">
        <v>0</v>
      </c>
    </row>
    <row r="87" spans="1:9" ht="27" customHeight="1">
      <c r="A87" s="106"/>
      <c r="B87" s="107"/>
      <c r="C87" s="91" t="s">
        <v>18</v>
      </c>
      <c r="D87" s="92" t="s">
        <v>57</v>
      </c>
      <c r="E87" s="116">
        <v>60000</v>
      </c>
      <c r="F87" s="116">
        <f t="shared" si="31"/>
        <v>66000.960000000006</v>
      </c>
      <c r="G87" s="116">
        <v>66000.960000000006</v>
      </c>
      <c r="H87" s="113">
        <v>0</v>
      </c>
      <c r="I87" s="77">
        <f t="shared" si="18"/>
        <v>110.00160000000001</v>
      </c>
    </row>
    <row r="88" spans="1:9" ht="26.25" thickBot="1">
      <c r="A88" s="106"/>
      <c r="B88" s="138">
        <v>75618</v>
      </c>
      <c r="C88" s="157"/>
      <c r="D88" s="89" t="s">
        <v>59</v>
      </c>
      <c r="E88" s="132">
        <f>SUM(E89:E92)</f>
        <v>1340000</v>
      </c>
      <c r="F88" s="132">
        <f>SUM(F89:F92)</f>
        <v>702899.03</v>
      </c>
      <c r="G88" s="132">
        <f>SUM(G89:G92)</f>
        <v>702899.03</v>
      </c>
      <c r="H88" s="133">
        <f>SUM(H89:H92)</f>
        <v>0</v>
      </c>
      <c r="I88" s="134">
        <f t="shared" si="18"/>
        <v>52.455151492537318</v>
      </c>
    </row>
    <row r="89" spans="1:9" ht="13.5" thickTop="1">
      <c r="A89" s="106"/>
      <c r="B89" s="107"/>
      <c r="C89" s="74" t="s">
        <v>19</v>
      </c>
      <c r="D89" s="125" t="s">
        <v>75</v>
      </c>
      <c r="E89" s="109">
        <v>35000</v>
      </c>
      <c r="F89" s="109">
        <f>G89+H89</f>
        <v>36568</v>
      </c>
      <c r="G89" s="116">
        <v>36568</v>
      </c>
      <c r="H89" s="111">
        <v>0</v>
      </c>
      <c r="I89" s="72">
        <f t="shared" si="18"/>
        <v>104.48</v>
      </c>
    </row>
    <row r="90" spans="1:9">
      <c r="A90" s="106"/>
      <c r="B90" s="107"/>
      <c r="C90" s="74" t="s">
        <v>77</v>
      </c>
      <c r="D90" s="125" t="s">
        <v>78</v>
      </c>
      <c r="E90" s="109">
        <v>5000</v>
      </c>
      <c r="F90" s="109">
        <f>G90+H90</f>
        <v>2687</v>
      </c>
      <c r="G90" s="116">
        <v>2687</v>
      </c>
      <c r="H90" s="111">
        <v>0</v>
      </c>
      <c r="I90" s="94">
        <f t="shared" si="18"/>
        <v>53.74</v>
      </c>
    </row>
    <row r="91" spans="1:9" ht="25.5">
      <c r="A91" s="106"/>
      <c r="B91" s="107"/>
      <c r="C91" s="68" t="s">
        <v>20</v>
      </c>
      <c r="D91" s="75" t="s">
        <v>110</v>
      </c>
      <c r="E91" s="116">
        <v>500000</v>
      </c>
      <c r="F91" s="116">
        <f>G91+H91</f>
        <v>503023.75</v>
      </c>
      <c r="G91" s="116">
        <v>503023.75</v>
      </c>
      <c r="H91" s="111">
        <v>0</v>
      </c>
      <c r="I91" s="94">
        <f t="shared" si="18"/>
        <v>100.60475</v>
      </c>
    </row>
    <row r="92" spans="1:9" ht="38.25">
      <c r="A92" s="106"/>
      <c r="B92" s="107"/>
      <c r="C92" s="158" t="s">
        <v>9</v>
      </c>
      <c r="D92" s="118" t="s">
        <v>58</v>
      </c>
      <c r="E92" s="109">
        <v>800000</v>
      </c>
      <c r="F92" s="109">
        <f>G92+H92</f>
        <v>160620.28</v>
      </c>
      <c r="G92" s="116">
        <v>160620.28</v>
      </c>
      <c r="H92" s="113">
        <v>0</v>
      </c>
      <c r="I92" s="94">
        <f t="shared" si="18"/>
        <v>20.077535000000001</v>
      </c>
    </row>
    <row r="93" spans="1:9" ht="26.25" thickBot="1">
      <c r="A93" s="106"/>
      <c r="B93" s="138">
        <v>75621</v>
      </c>
      <c r="C93" s="159"/>
      <c r="D93" s="160" t="s">
        <v>60</v>
      </c>
      <c r="E93" s="124">
        <f>SUM(E94:E95)</f>
        <v>8140000</v>
      </c>
      <c r="F93" s="124">
        <f>SUM(F94:F95)</f>
        <v>8335767.9800000004</v>
      </c>
      <c r="G93" s="124">
        <f>SUM(G94:G95)</f>
        <v>8335767.9800000004</v>
      </c>
      <c r="H93" s="161">
        <f>SUM(H94:H95)</f>
        <v>0</v>
      </c>
      <c r="I93" s="134">
        <f t="shared" si="18"/>
        <v>102.40501203931204</v>
      </c>
    </row>
    <row r="94" spans="1:9" ht="13.5" thickTop="1">
      <c r="A94" s="106"/>
      <c r="B94" s="162"/>
      <c r="C94" s="68" t="s">
        <v>21</v>
      </c>
      <c r="D94" s="141" t="s">
        <v>26</v>
      </c>
      <c r="E94" s="109">
        <v>7800000</v>
      </c>
      <c r="F94" s="109">
        <f>G94+H94</f>
        <v>8132761</v>
      </c>
      <c r="G94" s="116">
        <v>8132761</v>
      </c>
      <c r="H94" s="111">
        <v>0</v>
      </c>
      <c r="I94" s="72">
        <f t="shared" si="18"/>
        <v>104.26616666666666</v>
      </c>
    </row>
    <row r="95" spans="1:9">
      <c r="A95" s="114"/>
      <c r="B95" s="107"/>
      <c r="C95" s="91" t="s">
        <v>22</v>
      </c>
      <c r="D95" s="155" t="s">
        <v>27</v>
      </c>
      <c r="E95" s="116">
        <v>340000</v>
      </c>
      <c r="F95" s="116">
        <f>G95+H95</f>
        <v>203006.98</v>
      </c>
      <c r="G95" s="116">
        <v>203006.98</v>
      </c>
      <c r="H95" s="113">
        <v>0</v>
      </c>
      <c r="I95" s="77">
        <f t="shared" si="18"/>
        <v>59.707935294117647</v>
      </c>
    </row>
    <row r="96" spans="1:9" ht="26.25" thickBot="1">
      <c r="A96" s="114"/>
      <c r="B96" s="138">
        <v>75647</v>
      </c>
      <c r="C96" s="122"/>
      <c r="D96" s="123" t="s">
        <v>104</v>
      </c>
      <c r="E96" s="124">
        <f>E97</f>
        <v>0</v>
      </c>
      <c r="F96" s="124">
        <f t="shared" ref="F96:H96" si="32">F97</f>
        <v>840.69</v>
      </c>
      <c r="G96" s="124">
        <f t="shared" si="32"/>
        <v>840.69</v>
      </c>
      <c r="H96" s="124">
        <f t="shared" si="32"/>
        <v>0</v>
      </c>
      <c r="I96" s="134">
        <v>0</v>
      </c>
    </row>
    <row r="97" spans="1:9" ht="13.5" thickTop="1">
      <c r="A97" s="106"/>
      <c r="B97" s="107"/>
      <c r="C97" s="74" t="s">
        <v>92</v>
      </c>
      <c r="D97" s="144" t="s">
        <v>93</v>
      </c>
      <c r="E97" s="109">
        <v>0</v>
      </c>
      <c r="F97" s="109">
        <v>840.69</v>
      </c>
      <c r="G97" s="116">
        <f t="shared" ref="G97" si="33">F97</f>
        <v>840.69</v>
      </c>
      <c r="H97" s="111">
        <v>0</v>
      </c>
      <c r="I97" s="86">
        <v>0</v>
      </c>
    </row>
    <row r="98" spans="1:9" ht="13.5" thickBot="1">
      <c r="A98" s="95">
        <v>758</v>
      </c>
      <c r="B98" s="126"/>
      <c r="C98" s="126"/>
      <c r="D98" s="127" t="s">
        <v>4</v>
      </c>
      <c r="E98" s="128">
        <f>E99+E103+E101</f>
        <v>6676890</v>
      </c>
      <c r="F98" s="128">
        <f t="shared" ref="F98:H98" si="34">F99+F103+F101</f>
        <v>6687615.3200000003</v>
      </c>
      <c r="G98" s="128">
        <f t="shared" si="34"/>
        <v>6687615.3200000003</v>
      </c>
      <c r="H98" s="128">
        <f t="shared" si="34"/>
        <v>0</v>
      </c>
      <c r="I98" s="163">
        <f t="shared" si="18"/>
        <v>100.16063346857595</v>
      </c>
    </row>
    <row r="99" spans="1:9" ht="26.25" thickBot="1">
      <c r="A99" s="100"/>
      <c r="B99" s="101">
        <v>75801</v>
      </c>
      <c r="C99" s="101"/>
      <c r="D99" s="85" t="s">
        <v>61</v>
      </c>
      <c r="E99" s="105">
        <f>E100</f>
        <v>6609179</v>
      </c>
      <c r="F99" s="105">
        <f>F100</f>
        <v>6609179</v>
      </c>
      <c r="G99" s="105">
        <f>G100</f>
        <v>6609179</v>
      </c>
      <c r="H99" s="136">
        <v>0</v>
      </c>
      <c r="I99" s="65">
        <f t="shared" si="18"/>
        <v>100.00000000000001</v>
      </c>
    </row>
    <row r="100" spans="1:9" ht="13.5" thickTop="1">
      <c r="A100" s="106"/>
      <c r="B100" s="107"/>
      <c r="C100" s="137">
        <v>2920</v>
      </c>
      <c r="D100" s="125" t="s">
        <v>35</v>
      </c>
      <c r="E100" s="139">
        <v>6609179</v>
      </c>
      <c r="F100" s="116">
        <f>G100+H100</f>
        <v>6609179</v>
      </c>
      <c r="G100" s="139">
        <v>6609179</v>
      </c>
      <c r="H100" s="142">
        <v>0</v>
      </c>
      <c r="I100" s="59">
        <f t="shared" si="18"/>
        <v>100.00000000000001</v>
      </c>
    </row>
    <row r="101" spans="1:9" ht="13.5" thickBot="1">
      <c r="A101" s="106"/>
      <c r="B101" s="138">
        <v>75814</v>
      </c>
      <c r="C101" s="138"/>
      <c r="D101" s="131" t="s">
        <v>145</v>
      </c>
      <c r="E101" s="132">
        <f>E102</f>
        <v>0</v>
      </c>
      <c r="F101" s="132">
        <f>F102</f>
        <v>10725.32</v>
      </c>
      <c r="G101" s="132">
        <f>G102</f>
        <v>10725.32</v>
      </c>
      <c r="H101" s="132">
        <f>H102</f>
        <v>0</v>
      </c>
      <c r="I101" s="65">
        <v>0</v>
      </c>
    </row>
    <row r="102" spans="1:9" ht="13.5" thickTop="1">
      <c r="A102" s="106"/>
      <c r="B102" s="107"/>
      <c r="C102" s="74" t="s">
        <v>92</v>
      </c>
      <c r="D102" s="144" t="s">
        <v>93</v>
      </c>
      <c r="E102" s="119">
        <v>0</v>
      </c>
      <c r="F102" s="116">
        <f>G102+H102</f>
        <v>10725.32</v>
      </c>
      <c r="G102" s="119">
        <v>10725.32</v>
      </c>
      <c r="H102" s="120">
        <v>0</v>
      </c>
      <c r="I102" s="72">
        <v>0</v>
      </c>
    </row>
    <row r="103" spans="1:9" ht="13.5" thickBot="1">
      <c r="A103" s="106"/>
      <c r="B103" s="138">
        <v>75831</v>
      </c>
      <c r="C103" s="164"/>
      <c r="D103" s="165" t="s">
        <v>41</v>
      </c>
      <c r="E103" s="124">
        <f>E104</f>
        <v>67711</v>
      </c>
      <c r="F103" s="124">
        <f>F104</f>
        <v>67711</v>
      </c>
      <c r="G103" s="124">
        <f>G104</f>
        <v>67711</v>
      </c>
      <c r="H103" s="161">
        <v>0</v>
      </c>
      <c r="I103" s="134">
        <f t="shared" si="18"/>
        <v>100</v>
      </c>
    </row>
    <row r="104" spans="1:9" ht="13.5" thickTop="1">
      <c r="A104" s="166"/>
      <c r="B104" s="137"/>
      <c r="C104" s="137">
        <v>2920</v>
      </c>
      <c r="D104" s="125" t="s">
        <v>35</v>
      </c>
      <c r="E104" s="119">
        <v>67711</v>
      </c>
      <c r="F104" s="116">
        <f>G104+H104</f>
        <v>67711</v>
      </c>
      <c r="G104" s="116">
        <v>67711</v>
      </c>
      <c r="H104" s="111">
        <v>0</v>
      </c>
      <c r="I104" s="72">
        <f t="shared" si="18"/>
        <v>100</v>
      </c>
    </row>
    <row r="105" spans="1:9" ht="13.5" thickBot="1">
      <c r="A105" s="167">
        <v>801</v>
      </c>
      <c r="B105" s="145"/>
      <c r="C105" s="145"/>
      <c r="D105" s="168" t="s">
        <v>1</v>
      </c>
      <c r="E105" s="147">
        <f>E106+E111+E118+E122+E125</f>
        <v>829287</v>
      </c>
      <c r="F105" s="147">
        <f>F106+F111+F118+F122+F125</f>
        <v>539941.42000000004</v>
      </c>
      <c r="G105" s="147">
        <f>G106+G111+G118+G122+G125</f>
        <v>498110.54000000004</v>
      </c>
      <c r="H105" s="147">
        <f>H106+H111+H118+H122+H125</f>
        <v>41830.879999999997</v>
      </c>
      <c r="I105" s="46">
        <f t="shared" si="18"/>
        <v>65.10911421498227</v>
      </c>
    </row>
    <row r="106" spans="1:9" ht="13.5" thickBot="1">
      <c r="A106" s="100"/>
      <c r="B106" s="101">
        <v>80101</v>
      </c>
      <c r="C106" s="152"/>
      <c r="D106" s="169" t="s">
        <v>79</v>
      </c>
      <c r="E106" s="105">
        <f>SUM(E107:E110)</f>
        <v>20000</v>
      </c>
      <c r="F106" s="105">
        <f>SUM(F107:F110)</f>
        <v>32425.45</v>
      </c>
      <c r="G106" s="105">
        <f>SUM(G107:G110)</f>
        <v>32425.45</v>
      </c>
      <c r="H106" s="105">
        <f>SUM(H107:H110)</f>
        <v>0</v>
      </c>
      <c r="I106" s="65">
        <f t="shared" si="18"/>
        <v>162.12725</v>
      </c>
    </row>
    <row r="107" spans="1:9" ht="51.75" thickTop="1">
      <c r="A107" s="100"/>
      <c r="B107" s="107"/>
      <c r="C107" s="170" t="s">
        <v>8</v>
      </c>
      <c r="D107" s="90" t="s">
        <v>68</v>
      </c>
      <c r="E107" s="139">
        <v>20000</v>
      </c>
      <c r="F107" s="116">
        <f>G107+H107</f>
        <v>28179.5</v>
      </c>
      <c r="G107" s="116">
        <v>28179.5</v>
      </c>
      <c r="H107" s="111">
        <v>0</v>
      </c>
      <c r="I107" s="72">
        <f t="shared" si="18"/>
        <v>140.89750000000001</v>
      </c>
    </row>
    <row r="108" spans="1:9">
      <c r="A108" s="100"/>
      <c r="B108" s="107"/>
      <c r="C108" s="91" t="s">
        <v>34</v>
      </c>
      <c r="D108" s="171" t="s">
        <v>25</v>
      </c>
      <c r="E108" s="116">
        <v>0</v>
      </c>
      <c r="F108" s="116">
        <f>G108+H108</f>
        <v>25.25</v>
      </c>
      <c r="G108" s="116">
        <v>25.25</v>
      </c>
      <c r="H108" s="113">
        <v>0</v>
      </c>
      <c r="I108" s="77">
        <v>0</v>
      </c>
    </row>
    <row r="109" spans="1:9">
      <c r="A109" s="100"/>
      <c r="B109" s="107"/>
      <c r="C109" s="68" t="s">
        <v>92</v>
      </c>
      <c r="D109" s="140" t="s">
        <v>93</v>
      </c>
      <c r="E109" s="116">
        <v>0</v>
      </c>
      <c r="F109" s="116">
        <f>G109+H109</f>
        <v>4218.22</v>
      </c>
      <c r="G109" s="116">
        <v>4218.22</v>
      </c>
      <c r="H109" s="113"/>
      <c r="I109" s="77"/>
    </row>
    <row r="110" spans="1:9" ht="38.25">
      <c r="A110" s="100"/>
      <c r="B110" s="107"/>
      <c r="C110" s="68">
        <v>2400</v>
      </c>
      <c r="D110" s="140" t="s">
        <v>141</v>
      </c>
      <c r="E110" s="116">
        <v>0</v>
      </c>
      <c r="F110" s="116">
        <f>G110+H110</f>
        <v>2.48</v>
      </c>
      <c r="G110" s="116">
        <v>2.48</v>
      </c>
      <c r="H110" s="116">
        <v>0</v>
      </c>
      <c r="I110" s="77">
        <v>0</v>
      </c>
    </row>
    <row r="111" spans="1:9" ht="13.5" thickBot="1">
      <c r="A111" s="100"/>
      <c r="B111" s="138">
        <v>80104</v>
      </c>
      <c r="C111" s="164"/>
      <c r="D111" s="165" t="s">
        <v>42</v>
      </c>
      <c r="E111" s="124">
        <f>SUM(E112:E117)</f>
        <v>262000</v>
      </c>
      <c r="F111" s="124">
        <f>SUM(F112:F117)</f>
        <v>350179.43000000005</v>
      </c>
      <c r="G111" s="124">
        <f>SUM(G112:G117)</f>
        <v>350179.43000000005</v>
      </c>
      <c r="H111" s="124">
        <f>SUM(H112:H117)</f>
        <v>0</v>
      </c>
      <c r="I111" s="134">
        <f t="shared" si="18"/>
        <v>133.65627099236644</v>
      </c>
    </row>
    <row r="112" spans="1:9" ht="13.5" thickTop="1">
      <c r="A112" s="106"/>
      <c r="B112" s="107"/>
      <c r="C112" s="74" t="s">
        <v>23</v>
      </c>
      <c r="D112" s="125" t="s">
        <v>36</v>
      </c>
      <c r="E112" s="109">
        <v>192000</v>
      </c>
      <c r="F112" s="116">
        <f>G112+H112</f>
        <v>140886.39999999999</v>
      </c>
      <c r="G112" s="116">
        <v>140886.39999999999</v>
      </c>
      <c r="H112" s="111">
        <v>0</v>
      </c>
      <c r="I112" s="72">
        <f t="shared" si="18"/>
        <v>73.37833333333333</v>
      </c>
    </row>
    <row r="113" spans="1:9">
      <c r="A113" s="106"/>
      <c r="B113" s="107"/>
      <c r="C113" s="91" t="s">
        <v>34</v>
      </c>
      <c r="D113" s="171" t="s">
        <v>25</v>
      </c>
      <c r="E113" s="109">
        <v>0</v>
      </c>
      <c r="F113" s="116">
        <f>G113+H113</f>
        <v>92.64</v>
      </c>
      <c r="G113" s="116">
        <v>92.64</v>
      </c>
      <c r="H113" s="111">
        <v>0</v>
      </c>
      <c r="I113" s="94">
        <v>0</v>
      </c>
    </row>
    <row r="114" spans="1:9" ht="25.5">
      <c r="A114" s="106"/>
      <c r="B114" s="107"/>
      <c r="C114" s="91">
        <v>2310</v>
      </c>
      <c r="D114" s="112" t="s">
        <v>62</v>
      </c>
      <c r="E114" s="116">
        <v>70000</v>
      </c>
      <c r="F114" s="116">
        <f>G114+H114</f>
        <v>24877.82</v>
      </c>
      <c r="G114" s="116">
        <v>24877.82</v>
      </c>
      <c r="H114" s="113">
        <v>0</v>
      </c>
      <c r="I114" s="77">
        <f t="shared" si="18"/>
        <v>35.539742857142855</v>
      </c>
    </row>
    <row r="115" spans="1:9" ht="38.25">
      <c r="A115" s="106"/>
      <c r="B115" s="107"/>
      <c r="C115" s="68">
        <v>2400</v>
      </c>
      <c r="D115" s="140" t="s">
        <v>141</v>
      </c>
      <c r="E115" s="116">
        <v>0</v>
      </c>
      <c r="F115" s="116">
        <f>G115+H115</f>
        <v>1483.56</v>
      </c>
      <c r="G115" s="116">
        <v>1483.56</v>
      </c>
      <c r="H115" s="113"/>
      <c r="I115" s="77">
        <v>0</v>
      </c>
    </row>
    <row r="116" spans="1:9" ht="51">
      <c r="A116" s="106"/>
      <c r="B116" s="107"/>
      <c r="C116" s="91">
        <v>2900</v>
      </c>
      <c r="D116" s="92" t="s">
        <v>115</v>
      </c>
      <c r="E116" s="116">
        <v>0</v>
      </c>
      <c r="F116" s="116">
        <f>G116+H116</f>
        <v>172012.25</v>
      </c>
      <c r="G116" s="116">
        <v>172012.25</v>
      </c>
      <c r="H116" s="113">
        <v>0</v>
      </c>
      <c r="I116" s="77">
        <v>0</v>
      </c>
    </row>
    <row r="117" spans="1:9" ht="63.75">
      <c r="A117" s="106"/>
      <c r="B117" s="107"/>
      <c r="C117" s="91">
        <v>2910</v>
      </c>
      <c r="D117" s="140" t="s">
        <v>129</v>
      </c>
      <c r="E117" s="116">
        <v>0</v>
      </c>
      <c r="F117" s="116">
        <v>10826.76</v>
      </c>
      <c r="G117" s="116">
        <v>10826.76</v>
      </c>
      <c r="H117" s="113">
        <v>0</v>
      </c>
      <c r="I117" s="77">
        <v>0</v>
      </c>
    </row>
    <row r="118" spans="1:9" ht="13.5" thickBot="1">
      <c r="A118" s="106"/>
      <c r="B118" s="138">
        <v>80110</v>
      </c>
      <c r="C118" s="88"/>
      <c r="D118" s="89" t="s">
        <v>97</v>
      </c>
      <c r="E118" s="132">
        <f>SUM(E119:E121)</f>
        <v>547087</v>
      </c>
      <c r="F118" s="132">
        <f t="shared" ref="F118:H118" si="35">SUM(F119:F121)</f>
        <v>147515.32</v>
      </c>
      <c r="G118" s="132">
        <f t="shared" si="35"/>
        <v>105684.44</v>
      </c>
      <c r="H118" s="132">
        <f t="shared" si="35"/>
        <v>41830.879999999997</v>
      </c>
      <c r="I118" s="134">
        <f t="shared" ref="I118:I121" si="36">F118/E118%</f>
        <v>26.96377724201087</v>
      </c>
    </row>
    <row r="119" spans="1:9" ht="14.25" thickTop="1" thickBot="1">
      <c r="A119" s="106"/>
      <c r="B119" s="107"/>
      <c r="C119" s="74" t="s">
        <v>92</v>
      </c>
      <c r="D119" s="140" t="s">
        <v>93</v>
      </c>
      <c r="E119" s="109">
        <v>0</v>
      </c>
      <c r="F119" s="109">
        <f>G119+H119</f>
        <v>1561.78</v>
      </c>
      <c r="G119" s="109">
        <v>1561.78</v>
      </c>
      <c r="H119" s="111">
        <v>0</v>
      </c>
      <c r="I119" s="86">
        <v>0</v>
      </c>
    </row>
    <row r="120" spans="1:9" ht="27" thickTop="1" thickBot="1">
      <c r="A120" s="106"/>
      <c r="B120" s="107"/>
      <c r="C120" s="143">
        <v>2701</v>
      </c>
      <c r="D120" s="118" t="s">
        <v>143</v>
      </c>
      <c r="E120" s="109">
        <v>104123</v>
      </c>
      <c r="F120" s="109">
        <f>G120+H120</f>
        <v>104122.66</v>
      </c>
      <c r="G120" s="109">
        <v>104122.66</v>
      </c>
      <c r="H120" s="111">
        <v>0</v>
      </c>
      <c r="I120" s="134">
        <f t="shared" si="36"/>
        <v>99.999673463115741</v>
      </c>
    </row>
    <row r="121" spans="1:9" ht="52.5" thickTop="1" thickBot="1">
      <c r="A121" s="106"/>
      <c r="B121" s="107"/>
      <c r="C121" s="91">
        <v>6207</v>
      </c>
      <c r="D121" s="75" t="s">
        <v>134</v>
      </c>
      <c r="E121" s="116">
        <v>442964</v>
      </c>
      <c r="F121" s="109">
        <v>41830.879999999997</v>
      </c>
      <c r="G121" s="116">
        <v>0</v>
      </c>
      <c r="H121" s="113">
        <v>41830.879999999997</v>
      </c>
      <c r="I121" s="134">
        <f t="shared" si="36"/>
        <v>9.4434039786528921</v>
      </c>
    </row>
    <row r="122" spans="1:9" ht="14.25" thickTop="1" thickBot="1">
      <c r="A122" s="106"/>
      <c r="B122" s="138">
        <v>80148</v>
      </c>
      <c r="C122" s="122"/>
      <c r="D122" s="89" t="s">
        <v>142</v>
      </c>
      <c r="E122" s="132">
        <f>SUM(E123:E124)</f>
        <v>0</v>
      </c>
      <c r="F122" s="132">
        <f t="shared" ref="F122:H122" si="37">SUM(F123:F124)</f>
        <v>9621.2200000000012</v>
      </c>
      <c r="G122" s="132">
        <f t="shared" si="37"/>
        <v>9621.2200000000012</v>
      </c>
      <c r="H122" s="124">
        <f t="shared" si="37"/>
        <v>0</v>
      </c>
      <c r="I122" s="134">
        <v>0</v>
      </c>
    </row>
    <row r="123" spans="1:9" ht="39" thickTop="1">
      <c r="A123" s="106"/>
      <c r="B123" s="107"/>
      <c r="C123" s="68">
        <v>2400</v>
      </c>
      <c r="D123" s="140" t="s">
        <v>141</v>
      </c>
      <c r="E123" s="109">
        <v>0</v>
      </c>
      <c r="F123" s="109">
        <f>G123+H123</f>
        <v>9487.2000000000007</v>
      </c>
      <c r="G123" s="109">
        <v>9487.2000000000007</v>
      </c>
      <c r="H123" s="109">
        <v>0</v>
      </c>
      <c r="I123" s="72">
        <v>0</v>
      </c>
    </row>
    <row r="124" spans="1:9">
      <c r="A124" s="106"/>
      <c r="B124" s="107"/>
      <c r="C124" s="91" t="s">
        <v>34</v>
      </c>
      <c r="D124" s="171" t="s">
        <v>25</v>
      </c>
      <c r="E124" s="116"/>
      <c r="F124" s="116">
        <f>G124+H124</f>
        <v>134.02000000000001</v>
      </c>
      <c r="G124" s="116">
        <v>134.02000000000001</v>
      </c>
      <c r="H124" s="116"/>
      <c r="I124" s="94"/>
    </row>
    <row r="125" spans="1:9" ht="13.5" thickBot="1">
      <c r="A125" s="106"/>
      <c r="B125" s="138">
        <v>80195</v>
      </c>
      <c r="C125" s="122"/>
      <c r="D125" s="89" t="s">
        <v>45</v>
      </c>
      <c r="E125" s="124">
        <f>E126</f>
        <v>200</v>
      </c>
      <c r="F125" s="124">
        <f t="shared" ref="F125:H125" si="38">F126</f>
        <v>200</v>
      </c>
      <c r="G125" s="124">
        <f t="shared" si="38"/>
        <v>200</v>
      </c>
      <c r="H125" s="124">
        <f t="shared" si="38"/>
        <v>0</v>
      </c>
      <c r="I125" s="134">
        <f t="shared" ref="I125:I126" si="39">F125/E125%</f>
        <v>100</v>
      </c>
    </row>
    <row r="126" spans="1:9" ht="35.25" customHeight="1" thickTop="1" thickBot="1">
      <c r="A126" s="106"/>
      <c r="B126" s="107"/>
      <c r="C126" s="156">
        <v>2030</v>
      </c>
      <c r="D126" s="112" t="s">
        <v>67</v>
      </c>
      <c r="E126" s="139">
        <v>200</v>
      </c>
      <c r="F126" s="139">
        <f>G126+H126</f>
        <v>200</v>
      </c>
      <c r="G126" s="139">
        <v>200</v>
      </c>
      <c r="H126" s="139"/>
      <c r="I126" s="134">
        <f t="shared" si="39"/>
        <v>100</v>
      </c>
    </row>
    <row r="127" spans="1:9" ht="14.25" thickTop="1" thickBot="1">
      <c r="A127" s="167">
        <v>852</v>
      </c>
      <c r="B127" s="145"/>
      <c r="C127" s="172"/>
      <c r="D127" s="168" t="s">
        <v>37</v>
      </c>
      <c r="E127" s="128">
        <f>E128+E135+E138+E140+E142+E148+E146</f>
        <v>2930508</v>
      </c>
      <c r="F127" s="128">
        <f t="shared" ref="F127:H127" si="40">F128+F135+F138+F140+F142+F148+F146</f>
        <v>2898679.49</v>
      </c>
      <c r="G127" s="128">
        <f t="shared" si="40"/>
        <v>2898679.49</v>
      </c>
      <c r="H127" s="128">
        <f t="shared" si="40"/>
        <v>0</v>
      </c>
      <c r="I127" s="46">
        <f t="shared" si="18"/>
        <v>98.913891038686813</v>
      </c>
    </row>
    <row r="128" spans="1:9" ht="39" thickBot="1">
      <c r="A128" s="100"/>
      <c r="B128" s="101">
        <v>85212</v>
      </c>
      <c r="C128" s="173"/>
      <c r="D128" s="85" t="s">
        <v>65</v>
      </c>
      <c r="E128" s="105">
        <f>SUM(E129:E134)</f>
        <v>2184030</v>
      </c>
      <c r="F128" s="105">
        <f t="shared" ref="F128:H128" si="41">SUM(F129:F134)</f>
        <v>2196851.6</v>
      </c>
      <c r="G128" s="105">
        <f t="shared" si="41"/>
        <v>2196851.6</v>
      </c>
      <c r="H128" s="105">
        <f t="shared" si="41"/>
        <v>0</v>
      </c>
      <c r="I128" s="65">
        <f t="shared" si="18"/>
        <v>100.58706153303756</v>
      </c>
    </row>
    <row r="129" spans="1:9" ht="14.25" thickTop="1" thickBot="1">
      <c r="A129" s="100"/>
      <c r="B129" s="107"/>
      <c r="C129" s="153" t="s">
        <v>95</v>
      </c>
      <c r="D129" s="174" t="s">
        <v>96</v>
      </c>
      <c r="E129" s="139">
        <v>0</v>
      </c>
      <c r="F129" s="116">
        <f>G129+H129</f>
        <v>52.36</v>
      </c>
      <c r="G129" s="109">
        <v>52.36</v>
      </c>
      <c r="H129" s="142">
        <v>0</v>
      </c>
      <c r="I129" s="59">
        <v>0</v>
      </c>
    </row>
    <row r="130" spans="1:9" ht="13.5" thickTop="1">
      <c r="A130" s="100"/>
      <c r="B130" s="107"/>
      <c r="C130" s="74" t="s">
        <v>92</v>
      </c>
      <c r="D130" s="175" t="s">
        <v>93</v>
      </c>
      <c r="E130" s="109">
        <v>0</v>
      </c>
      <c r="F130" s="116">
        <f>G130+H130</f>
        <v>2281.6999999999998</v>
      </c>
      <c r="G130" s="57">
        <v>2281.6999999999998</v>
      </c>
      <c r="H130" s="111">
        <v>0</v>
      </c>
      <c r="I130" s="77"/>
    </row>
    <row r="131" spans="1:9" ht="25.5">
      <c r="A131" s="100"/>
      <c r="B131" s="107"/>
      <c r="C131" s="74" t="s">
        <v>87</v>
      </c>
      <c r="D131" s="75" t="s">
        <v>88</v>
      </c>
      <c r="E131" s="109">
        <v>5000</v>
      </c>
      <c r="F131" s="109">
        <v>0</v>
      </c>
      <c r="G131" s="109">
        <f t="shared" ref="G131" si="42">F131</f>
        <v>0</v>
      </c>
      <c r="H131" s="111">
        <v>0</v>
      </c>
      <c r="I131" s="77">
        <f t="shared" si="18"/>
        <v>0</v>
      </c>
    </row>
    <row r="132" spans="1:9" ht="51">
      <c r="A132" s="100"/>
      <c r="B132" s="96"/>
      <c r="C132" s="74" t="s">
        <v>24</v>
      </c>
      <c r="D132" s="75" t="s">
        <v>53</v>
      </c>
      <c r="E132" s="109">
        <v>2173030</v>
      </c>
      <c r="F132" s="116">
        <f>G132+H132</f>
        <v>2170483.85</v>
      </c>
      <c r="G132" s="116">
        <v>2170483.85</v>
      </c>
      <c r="H132" s="111">
        <v>0</v>
      </c>
      <c r="I132" s="94">
        <f t="shared" si="18"/>
        <v>99.882829505345086</v>
      </c>
    </row>
    <row r="133" spans="1:9" ht="38.25">
      <c r="A133" s="100"/>
      <c r="B133" s="96"/>
      <c r="C133" s="91">
        <v>2360</v>
      </c>
      <c r="D133" s="92" t="s">
        <v>80</v>
      </c>
      <c r="E133" s="116">
        <v>6000</v>
      </c>
      <c r="F133" s="116">
        <f t="shared" ref="F133:F134" si="43">G133+H133</f>
        <v>26347.83</v>
      </c>
      <c r="G133" s="116">
        <v>26347.83</v>
      </c>
      <c r="H133" s="113">
        <v>0</v>
      </c>
      <c r="I133" s="77">
        <f t="shared" si="18"/>
        <v>439.13050000000004</v>
      </c>
    </row>
    <row r="134" spans="1:9" ht="63.75">
      <c r="A134" s="100"/>
      <c r="B134" s="96"/>
      <c r="C134" s="91">
        <v>2910</v>
      </c>
      <c r="D134" s="92" t="s">
        <v>129</v>
      </c>
      <c r="E134" s="116"/>
      <c r="F134" s="116">
        <f t="shared" si="43"/>
        <v>-2314.14</v>
      </c>
      <c r="G134" s="116">
        <v>-2314.14</v>
      </c>
      <c r="H134" s="113"/>
      <c r="I134" s="77"/>
    </row>
    <row r="135" spans="1:9" ht="64.5" thickBot="1">
      <c r="A135" s="100"/>
      <c r="B135" s="138">
        <v>85213</v>
      </c>
      <c r="C135" s="157"/>
      <c r="D135" s="176" t="s">
        <v>83</v>
      </c>
      <c r="E135" s="132">
        <f>E136+E137</f>
        <v>31000</v>
      </c>
      <c r="F135" s="132">
        <f>F136+F137</f>
        <v>30521.440000000002</v>
      </c>
      <c r="G135" s="132">
        <f t="shared" ref="G135:H135" si="44">G136+G137</f>
        <v>30521.440000000002</v>
      </c>
      <c r="H135" s="133">
        <f t="shared" si="44"/>
        <v>0</v>
      </c>
      <c r="I135" s="65">
        <f t="shared" si="18"/>
        <v>98.456258064516135</v>
      </c>
    </row>
    <row r="136" spans="1:9" ht="51.75" thickTop="1">
      <c r="A136" s="100"/>
      <c r="B136" s="107"/>
      <c r="C136" s="74" t="s">
        <v>24</v>
      </c>
      <c r="D136" s="75" t="s">
        <v>53</v>
      </c>
      <c r="E136" s="109">
        <v>9000</v>
      </c>
      <c r="F136" s="116">
        <f>G136+H136</f>
        <v>8931.44</v>
      </c>
      <c r="G136" s="116">
        <v>8931.44</v>
      </c>
      <c r="H136" s="111">
        <v>0</v>
      </c>
      <c r="I136" s="59">
        <f t="shared" si="18"/>
        <v>99.238222222222234</v>
      </c>
    </row>
    <row r="137" spans="1:9" ht="31.5" customHeight="1">
      <c r="A137" s="100"/>
      <c r="B137" s="107"/>
      <c r="C137" s="156">
        <v>2030</v>
      </c>
      <c r="D137" s="112" t="s">
        <v>67</v>
      </c>
      <c r="E137" s="116">
        <v>22000</v>
      </c>
      <c r="F137" s="116">
        <f>G137+H137</f>
        <v>21590</v>
      </c>
      <c r="G137" s="116">
        <v>21590</v>
      </c>
      <c r="H137" s="113">
        <v>0</v>
      </c>
      <c r="I137" s="94">
        <f t="shared" si="18"/>
        <v>98.13636363636364</v>
      </c>
    </row>
    <row r="138" spans="1:9" ht="26.25" thickBot="1">
      <c r="A138" s="100"/>
      <c r="B138" s="138">
        <v>85214</v>
      </c>
      <c r="C138" s="157"/>
      <c r="D138" s="89" t="s">
        <v>66</v>
      </c>
      <c r="E138" s="124">
        <f>SUM(E139:E139)</f>
        <v>126000</v>
      </c>
      <c r="F138" s="124">
        <f>SUM(F139:F139)</f>
        <v>125620.88</v>
      </c>
      <c r="G138" s="124">
        <f>SUM(G139:G139)</f>
        <v>125620.88</v>
      </c>
      <c r="H138" s="124">
        <f>SUM(H139:H139)</f>
        <v>0</v>
      </c>
      <c r="I138" s="134">
        <f t="shared" si="18"/>
        <v>99.699111111111108</v>
      </c>
    </row>
    <row r="139" spans="1:9" ht="33" customHeight="1" thickTop="1">
      <c r="A139" s="100"/>
      <c r="B139" s="96"/>
      <c r="C139" s="177">
        <v>2030</v>
      </c>
      <c r="D139" s="140" t="s">
        <v>67</v>
      </c>
      <c r="E139" s="109">
        <v>126000</v>
      </c>
      <c r="F139" s="178">
        <f>G139+H139</f>
        <v>125620.88</v>
      </c>
      <c r="G139" s="109">
        <v>125620.88</v>
      </c>
      <c r="H139" s="111">
        <v>0</v>
      </c>
      <c r="I139" s="72">
        <f t="shared" si="18"/>
        <v>99.699111111111108</v>
      </c>
    </row>
    <row r="140" spans="1:9" ht="13.5" thickBot="1">
      <c r="A140" s="100"/>
      <c r="B140" s="138">
        <v>85216</v>
      </c>
      <c r="C140" s="179"/>
      <c r="D140" s="89" t="s">
        <v>86</v>
      </c>
      <c r="E140" s="124">
        <f>E141</f>
        <v>230208</v>
      </c>
      <c r="F140" s="124">
        <f>F141</f>
        <v>228570</v>
      </c>
      <c r="G140" s="124">
        <f t="shared" ref="G140:H140" si="45">G141</f>
        <v>228570</v>
      </c>
      <c r="H140" s="161">
        <f t="shared" si="45"/>
        <v>0</v>
      </c>
      <c r="I140" s="134">
        <f t="shared" si="18"/>
        <v>99.288469557964973</v>
      </c>
    </row>
    <row r="141" spans="1:9" ht="34.5" customHeight="1" thickTop="1">
      <c r="A141" s="100"/>
      <c r="B141" s="96"/>
      <c r="C141" s="153">
        <v>2030</v>
      </c>
      <c r="D141" s="108" t="s">
        <v>67</v>
      </c>
      <c r="E141" s="109">
        <v>230208</v>
      </c>
      <c r="F141" s="180">
        <f>G141+H141</f>
        <v>228570</v>
      </c>
      <c r="G141" s="109">
        <v>228570</v>
      </c>
      <c r="H141" s="111">
        <v>0</v>
      </c>
      <c r="I141" s="86">
        <f t="shared" si="18"/>
        <v>99.288469557964973</v>
      </c>
    </row>
    <row r="142" spans="1:9" ht="13.5" thickBot="1">
      <c r="A142" s="106"/>
      <c r="B142" s="138">
        <v>85219</v>
      </c>
      <c r="C142" s="181"/>
      <c r="D142" s="165" t="s">
        <v>43</v>
      </c>
      <c r="E142" s="124">
        <f>SUM(E143:E145)</f>
        <v>149535</v>
      </c>
      <c r="F142" s="124">
        <f>SUM(F143:F145)</f>
        <v>142992.49</v>
      </c>
      <c r="G142" s="124">
        <f>SUM(G143:G145)</f>
        <v>142992.49</v>
      </c>
      <c r="H142" s="124">
        <f>SUM(H143:H145)</f>
        <v>0</v>
      </c>
      <c r="I142" s="134">
        <f t="shared" si="18"/>
        <v>95.624763433309923</v>
      </c>
    </row>
    <row r="143" spans="1:9" ht="13.5" thickTop="1">
      <c r="A143" s="106"/>
      <c r="B143" s="162"/>
      <c r="C143" s="74" t="s">
        <v>34</v>
      </c>
      <c r="D143" s="137" t="s">
        <v>25</v>
      </c>
      <c r="E143" s="109">
        <v>12000</v>
      </c>
      <c r="F143" s="139">
        <f>G143+H143</f>
        <v>5339.49</v>
      </c>
      <c r="G143" s="116">
        <v>5339.49</v>
      </c>
      <c r="H143" s="109">
        <v>0</v>
      </c>
      <c r="I143" s="77">
        <f t="shared" si="18"/>
        <v>44.495750000000001</v>
      </c>
    </row>
    <row r="144" spans="1:9">
      <c r="A144" s="106"/>
      <c r="B144" s="107"/>
      <c r="C144" s="68" t="s">
        <v>92</v>
      </c>
      <c r="D144" s="140" t="s">
        <v>93</v>
      </c>
      <c r="E144" s="116">
        <v>0</v>
      </c>
      <c r="F144" s="109">
        <f>G144+H144</f>
        <v>118</v>
      </c>
      <c r="G144" s="116">
        <v>118</v>
      </c>
      <c r="H144" s="116">
        <v>0</v>
      </c>
      <c r="I144" s="77">
        <v>0</v>
      </c>
    </row>
    <row r="145" spans="1:9" ht="32.25" customHeight="1">
      <c r="A145" s="106"/>
      <c r="B145" s="107"/>
      <c r="C145" s="182">
        <v>2030</v>
      </c>
      <c r="D145" s="92" t="s">
        <v>67</v>
      </c>
      <c r="E145" s="116">
        <v>137535</v>
      </c>
      <c r="F145" s="180">
        <f>G145+H145</f>
        <v>137535</v>
      </c>
      <c r="G145" s="116">
        <v>137535</v>
      </c>
      <c r="H145" s="113">
        <v>0</v>
      </c>
      <c r="I145" s="86">
        <f t="shared" ref="I145" si="46">F145/E145%</f>
        <v>100</v>
      </c>
    </row>
    <row r="146" spans="1:9" ht="14.25" customHeight="1" thickBot="1">
      <c r="A146" s="106"/>
      <c r="B146" s="138">
        <v>85228</v>
      </c>
      <c r="C146" s="183"/>
      <c r="D146" s="160" t="s">
        <v>132</v>
      </c>
      <c r="E146" s="124">
        <f>E147</f>
        <v>0</v>
      </c>
      <c r="F146" s="124">
        <f t="shared" ref="F146:H146" si="47">F147</f>
        <v>968</v>
      </c>
      <c r="G146" s="124">
        <f t="shared" si="47"/>
        <v>968</v>
      </c>
      <c r="H146" s="124">
        <f t="shared" si="47"/>
        <v>0</v>
      </c>
      <c r="I146" s="134">
        <v>0</v>
      </c>
    </row>
    <row r="147" spans="1:9" ht="18" customHeight="1" thickTop="1">
      <c r="A147" s="106"/>
      <c r="B147" s="107"/>
      <c r="C147" s="55" t="s">
        <v>92</v>
      </c>
      <c r="D147" s="118" t="s">
        <v>93</v>
      </c>
      <c r="E147" s="119">
        <v>0</v>
      </c>
      <c r="F147" s="180">
        <f>G147+H147</f>
        <v>968</v>
      </c>
      <c r="G147" s="57">
        <v>968</v>
      </c>
      <c r="H147" s="120">
        <v>0</v>
      </c>
      <c r="I147" s="72">
        <v>0</v>
      </c>
    </row>
    <row r="148" spans="1:9" ht="13.5" thickBot="1">
      <c r="A148" s="106"/>
      <c r="B148" s="138">
        <v>85295</v>
      </c>
      <c r="C148" s="184"/>
      <c r="D148" s="123" t="s">
        <v>45</v>
      </c>
      <c r="E148" s="124">
        <f>SUM(E149:E151)</f>
        <v>209735</v>
      </c>
      <c r="F148" s="124">
        <f>SUM(F149:F151)</f>
        <v>173155.08000000002</v>
      </c>
      <c r="G148" s="124">
        <f>SUM(G149:G151)</f>
        <v>173155.08000000002</v>
      </c>
      <c r="H148" s="124">
        <f>SUM(H149:H151)</f>
        <v>0</v>
      </c>
      <c r="I148" s="134">
        <f t="shared" si="18"/>
        <v>82.558981571983708</v>
      </c>
    </row>
    <row r="149" spans="1:9" ht="13.5" thickTop="1">
      <c r="A149" s="106"/>
      <c r="B149" s="107"/>
      <c r="C149" s="55" t="s">
        <v>92</v>
      </c>
      <c r="D149" s="144" t="s">
        <v>93</v>
      </c>
      <c r="E149" s="139">
        <v>90044</v>
      </c>
      <c r="F149" s="139">
        <f>G149+H149</f>
        <v>53464.08</v>
      </c>
      <c r="G149" s="139">
        <v>53464.08</v>
      </c>
      <c r="H149" s="139">
        <v>0</v>
      </c>
      <c r="I149" s="59">
        <f t="shared" si="18"/>
        <v>59.375505308515834</v>
      </c>
    </row>
    <row r="150" spans="1:9" ht="51.75" thickBot="1">
      <c r="A150" s="106"/>
      <c r="B150" s="107"/>
      <c r="C150" s="74" t="s">
        <v>24</v>
      </c>
      <c r="D150" s="75" t="s">
        <v>53</v>
      </c>
      <c r="E150" s="109">
        <v>4600</v>
      </c>
      <c r="F150" s="109">
        <f>G150+H150</f>
        <v>4600</v>
      </c>
      <c r="G150" s="109">
        <v>4600</v>
      </c>
      <c r="H150" s="109"/>
      <c r="I150" s="134">
        <f t="shared" ref="I150" si="48">F150/E150%</f>
        <v>100</v>
      </c>
    </row>
    <row r="151" spans="1:9" ht="27.75" customHeight="1" thickTop="1">
      <c r="A151" s="106"/>
      <c r="B151" s="107"/>
      <c r="C151" s="177">
        <v>2030</v>
      </c>
      <c r="D151" s="140" t="s">
        <v>67</v>
      </c>
      <c r="E151" s="109">
        <v>115091</v>
      </c>
      <c r="F151" s="116">
        <f>G151+H151</f>
        <v>115091</v>
      </c>
      <c r="G151" s="109">
        <v>115091</v>
      </c>
      <c r="H151" s="109">
        <v>0</v>
      </c>
      <c r="I151" s="86">
        <f t="shared" ref="I151" si="49">F151/E151%</f>
        <v>99.999999999999986</v>
      </c>
    </row>
    <row r="152" spans="1:9" ht="13.5" thickBot="1">
      <c r="A152" s="95">
        <v>853</v>
      </c>
      <c r="B152" s="126"/>
      <c r="C152" s="185"/>
      <c r="D152" s="186" t="s">
        <v>81</v>
      </c>
      <c r="E152" s="128">
        <f>E155+E153</f>
        <v>257774.75999999998</v>
      </c>
      <c r="F152" s="128">
        <f t="shared" ref="F152:H152" si="50">F155+F153</f>
        <v>241115.22999999998</v>
      </c>
      <c r="G152" s="128">
        <f t="shared" si="50"/>
        <v>241115.22999999998</v>
      </c>
      <c r="H152" s="128">
        <f t="shared" si="50"/>
        <v>0</v>
      </c>
      <c r="I152" s="163">
        <f t="shared" ref="I152:I190" si="51">F152/E152%</f>
        <v>93.537175633487166</v>
      </c>
    </row>
    <row r="153" spans="1:9" ht="13.5" thickBot="1">
      <c r="A153" s="100"/>
      <c r="B153" s="101">
        <v>85305</v>
      </c>
      <c r="C153" s="187"/>
      <c r="D153" s="188" t="s">
        <v>144</v>
      </c>
      <c r="E153" s="105">
        <f>E154</f>
        <v>0</v>
      </c>
      <c r="F153" s="105">
        <f>F154</f>
        <v>693</v>
      </c>
      <c r="G153" s="105">
        <f>G154</f>
        <v>693</v>
      </c>
      <c r="H153" s="136">
        <f>H154</f>
        <v>0</v>
      </c>
      <c r="I153" s="53"/>
    </row>
    <row r="154" spans="1:9" ht="13.5" thickTop="1">
      <c r="A154" s="100"/>
      <c r="B154" s="189"/>
      <c r="C154" s="156" t="s">
        <v>95</v>
      </c>
      <c r="D154" s="155" t="s">
        <v>96</v>
      </c>
      <c r="E154" s="109">
        <v>0</v>
      </c>
      <c r="F154" s="109">
        <f>G154+H154</f>
        <v>693</v>
      </c>
      <c r="G154" s="109">
        <v>693</v>
      </c>
      <c r="H154" s="109"/>
      <c r="I154" s="190"/>
    </row>
    <row r="155" spans="1:9" ht="13.5" thickBot="1">
      <c r="A155" s="106"/>
      <c r="B155" s="138">
        <v>85395</v>
      </c>
      <c r="C155" s="191"/>
      <c r="D155" s="131" t="s">
        <v>45</v>
      </c>
      <c r="E155" s="132">
        <f>SUM(E156:E159)</f>
        <v>257774.75999999998</v>
      </c>
      <c r="F155" s="132">
        <f>SUM(F156:F159)</f>
        <v>240422.22999999998</v>
      </c>
      <c r="G155" s="132">
        <f>SUM(G156:G159)</f>
        <v>240422.22999999998</v>
      </c>
      <c r="H155" s="132">
        <f>SUM(H156:H159)</f>
        <v>0</v>
      </c>
      <c r="I155" s="65">
        <f t="shared" si="51"/>
        <v>93.268336279316102</v>
      </c>
    </row>
    <row r="156" spans="1:9" ht="13.5" thickTop="1">
      <c r="A156" s="106"/>
      <c r="B156" s="107"/>
      <c r="C156" s="74" t="s">
        <v>34</v>
      </c>
      <c r="D156" s="137" t="s">
        <v>25</v>
      </c>
      <c r="E156" s="109">
        <v>0</v>
      </c>
      <c r="F156" s="109">
        <f>G156+H156</f>
        <v>57.84</v>
      </c>
      <c r="G156" s="139">
        <v>57.84</v>
      </c>
      <c r="H156" s="109">
        <v>0</v>
      </c>
      <c r="I156" s="86">
        <v>0</v>
      </c>
    </row>
    <row r="157" spans="1:9" ht="13.5" thickBot="1">
      <c r="A157" s="106"/>
      <c r="B157" s="107"/>
      <c r="C157" s="74" t="s">
        <v>92</v>
      </c>
      <c r="D157" s="175" t="s">
        <v>93</v>
      </c>
      <c r="E157" s="109">
        <v>140000</v>
      </c>
      <c r="F157" s="109">
        <f>G157+H157</f>
        <v>123621.23</v>
      </c>
      <c r="G157" s="70">
        <v>123621.23</v>
      </c>
      <c r="H157" s="109">
        <v>0</v>
      </c>
      <c r="I157" s="134">
        <f t="shared" ref="I157" si="52">F157/E157%</f>
        <v>88.300878571428569</v>
      </c>
    </row>
    <row r="158" spans="1:9" ht="26.25" thickTop="1">
      <c r="A158" s="106"/>
      <c r="B158" s="107"/>
      <c r="C158" s="192">
        <v>2317</v>
      </c>
      <c r="D158" s="112" t="s">
        <v>62</v>
      </c>
      <c r="E158" s="116">
        <v>111231.67</v>
      </c>
      <c r="F158" s="116">
        <f>G158+H158</f>
        <v>110497.4</v>
      </c>
      <c r="G158" s="116">
        <v>110497.4</v>
      </c>
      <c r="H158" s="116">
        <v>0</v>
      </c>
      <c r="I158" s="77">
        <f t="shared" si="51"/>
        <v>99.339873257319596</v>
      </c>
    </row>
    <row r="159" spans="1:9" ht="25.5">
      <c r="A159" s="106"/>
      <c r="B159" s="107"/>
      <c r="C159" s="192">
        <v>2319</v>
      </c>
      <c r="D159" s="112" t="s">
        <v>62</v>
      </c>
      <c r="E159" s="116">
        <v>6543.09</v>
      </c>
      <c r="F159" s="116">
        <f>G159+H159</f>
        <v>6245.76</v>
      </c>
      <c r="G159" s="109">
        <v>6245.76</v>
      </c>
      <c r="H159" s="116">
        <v>0</v>
      </c>
      <c r="I159" s="94">
        <f t="shared" si="51"/>
        <v>95.455816747133227</v>
      </c>
    </row>
    <row r="160" spans="1:9" ht="13.5" thickBot="1">
      <c r="A160" s="149">
        <v>854</v>
      </c>
      <c r="B160" s="127"/>
      <c r="C160" s="193"/>
      <c r="D160" s="194" t="s">
        <v>99</v>
      </c>
      <c r="E160" s="147">
        <f>E161</f>
        <v>84812</v>
      </c>
      <c r="F160" s="147">
        <f t="shared" ref="F160:H160" si="53">F161</f>
        <v>56373.78</v>
      </c>
      <c r="G160" s="147">
        <f t="shared" si="53"/>
        <v>56373.78</v>
      </c>
      <c r="H160" s="147">
        <f t="shared" si="53"/>
        <v>0</v>
      </c>
      <c r="I160" s="46">
        <f t="shared" ref="I160:I176" si="54">F160/E160%</f>
        <v>66.469108145073804</v>
      </c>
    </row>
    <row r="161" spans="1:9" ht="13.5" thickBot="1">
      <c r="A161" s="114"/>
      <c r="B161" s="169">
        <v>85415</v>
      </c>
      <c r="C161" s="187"/>
      <c r="D161" s="195" t="s">
        <v>100</v>
      </c>
      <c r="E161" s="105">
        <f>E162</f>
        <v>84812</v>
      </c>
      <c r="F161" s="105">
        <f t="shared" ref="F161:H161" si="55">F162</f>
        <v>56373.78</v>
      </c>
      <c r="G161" s="105">
        <f t="shared" si="55"/>
        <v>56373.78</v>
      </c>
      <c r="H161" s="105">
        <f t="shared" si="55"/>
        <v>0</v>
      </c>
      <c r="I161" s="65">
        <f t="shared" si="54"/>
        <v>66.469108145073804</v>
      </c>
    </row>
    <row r="162" spans="1:9" ht="30.75" customHeight="1" thickTop="1">
      <c r="A162" s="114"/>
      <c r="B162" s="189"/>
      <c r="C162" s="177">
        <v>2030</v>
      </c>
      <c r="D162" s="140" t="s">
        <v>67</v>
      </c>
      <c r="E162" s="109">
        <v>84812</v>
      </c>
      <c r="F162" s="178">
        <f>G162+H162</f>
        <v>56373.78</v>
      </c>
      <c r="G162" s="109">
        <v>56373.78</v>
      </c>
      <c r="H162" s="111">
        <v>0</v>
      </c>
      <c r="I162" s="86">
        <f t="shared" si="54"/>
        <v>66.469108145073804</v>
      </c>
    </row>
    <row r="163" spans="1:9" ht="13.5" thickBot="1">
      <c r="A163" s="149">
        <v>900</v>
      </c>
      <c r="B163" s="127"/>
      <c r="C163" s="193"/>
      <c r="D163" s="194" t="s">
        <v>101</v>
      </c>
      <c r="E163" s="147">
        <f>E164+E166+E169+E171+E173+E175+E177</f>
        <v>80000</v>
      </c>
      <c r="F163" s="147">
        <f>F164+F166+F169+F171+F173+F175+F177</f>
        <v>64304.100000000006</v>
      </c>
      <c r="G163" s="147">
        <f>G164+G166+G169+G171+G173+G175+G177</f>
        <v>64304.100000000006</v>
      </c>
      <c r="H163" s="147">
        <f t="shared" ref="H163" si="56">H164+H166+H173+H171+H175+H177</f>
        <v>0</v>
      </c>
      <c r="I163" s="46">
        <f t="shared" si="54"/>
        <v>80.380125000000007</v>
      </c>
    </row>
    <row r="164" spans="1:9" ht="13.5" thickBot="1">
      <c r="A164" s="129"/>
      <c r="B164" s="196">
        <v>90001</v>
      </c>
      <c r="C164" s="187"/>
      <c r="D164" s="195" t="s">
        <v>116</v>
      </c>
      <c r="E164" s="105">
        <f>E165</f>
        <v>0</v>
      </c>
      <c r="F164" s="105">
        <f>F165</f>
        <v>3331.99</v>
      </c>
      <c r="G164" s="105">
        <f t="shared" ref="G164:H164" si="57">G165</f>
        <v>3331.99</v>
      </c>
      <c r="H164" s="105">
        <f t="shared" si="57"/>
        <v>0</v>
      </c>
      <c r="I164" s="53">
        <v>0</v>
      </c>
    </row>
    <row r="165" spans="1:9" ht="13.5" thickTop="1">
      <c r="A165" s="100"/>
      <c r="B165" s="107"/>
      <c r="C165" s="170" t="s">
        <v>92</v>
      </c>
      <c r="D165" s="144" t="s">
        <v>93</v>
      </c>
      <c r="E165" s="139">
        <v>0</v>
      </c>
      <c r="F165" s="139">
        <v>3331.99</v>
      </c>
      <c r="G165" s="57">
        <f>F165</f>
        <v>3331.99</v>
      </c>
      <c r="H165" s="139">
        <v>0</v>
      </c>
      <c r="I165" s="59">
        <v>0</v>
      </c>
    </row>
    <row r="166" spans="1:9" ht="13.5" thickBot="1">
      <c r="A166" s="114"/>
      <c r="B166" s="197">
        <v>90002</v>
      </c>
      <c r="C166" s="191"/>
      <c r="D166" s="198" t="s">
        <v>130</v>
      </c>
      <c r="E166" s="132">
        <f>E167+E168</f>
        <v>10000</v>
      </c>
      <c r="F166" s="132">
        <f t="shared" ref="F166:G166" si="58">F167+F168</f>
        <v>7450.26</v>
      </c>
      <c r="G166" s="132">
        <f t="shared" si="58"/>
        <v>7450.26</v>
      </c>
      <c r="H166" s="132">
        <f t="shared" ref="H166" si="59">H167</f>
        <v>0</v>
      </c>
      <c r="I166" s="134">
        <f t="shared" ref="I166" si="60">F166/E166%</f>
        <v>74.502600000000001</v>
      </c>
    </row>
    <row r="167" spans="1:9" ht="13.5" thickTop="1">
      <c r="A167" s="114"/>
      <c r="B167" s="189"/>
      <c r="C167" s="74" t="s">
        <v>92</v>
      </c>
      <c r="D167" s="140" t="s">
        <v>93</v>
      </c>
      <c r="E167" s="109">
        <v>0</v>
      </c>
      <c r="F167" s="142">
        <v>131.76</v>
      </c>
      <c r="G167" s="139">
        <f t="shared" ref="G167" si="61">F167</f>
        <v>131.76</v>
      </c>
      <c r="H167" s="139">
        <v>0</v>
      </c>
      <c r="I167" s="59">
        <v>0</v>
      </c>
    </row>
    <row r="168" spans="1:9" ht="39" thickBot="1">
      <c r="A168" s="114"/>
      <c r="B168" s="189"/>
      <c r="C168" s="91">
        <v>2710</v>
      </c>
      <c r="D168" s="112" t="s">
        <v>138</v>
      </c>
      <c r="E168" s="116">
        <v>10000</v>
      </c>
      <c r="F168" s="111">
        <f>G168+H168</f>
        <v>7318.5</v>
      </c>
      <c r="G168" s="109">
        <v>7318.5</v>
      </c>
      <c r="H168" s="109"/>
      <c r="I168" s="134">
        <f t="shared" ref="I168:I170" si="62">F168/E168%</f>
        <v>73.185000000000002</v>
      </c>
    </row>
    <row r="169" spans="1:9" ht="14.25" thickTop="1" thickBot="1">
      <c r="A169" s="114"/>
      <c r="B169" s="197">
        <v>90003</v>
      </c>
      <c r="C169" s="88"/>
      <c r="D169" s="176" t="s">
        <v>139</v>
      </c>
      <c r="E169" s="132">
        <f>E170</f>
        <v>20000</v>
      </c>
      <c r="F169" s="133">
        <f>F170</f>
        <v>22511.24</v>
      </c>
      <c r="G169" s="132">
        <f>G170</f>
        <v>22511.24</v>
      </c>
      <c r="H169" s="132">
        <f>H170</f>
        <v>0</v>
      </c>
      <c r="I169" s="134">
        <f t="shared" si="62"/>
        <v>112.5562</v>
      </c>
    </row>
    <row r="170" spans="1:9" ht="39.75" thickTop="1" thickBot="1">
      <c r="A170" s="114"/>
      <c r="B170" s="189"/>
      <c r="C170" s="158">
        <v>2710</v>
      </c>
      <c r="D170" s="199" t="s">
        <v>138</v>
      </c>
      <c r="E170" s="119">
        <v>20000</v>
      </c>
      <c r="F170" s="120">
        <f>G170+H170</f>
        <v>22511.24</v>
      </c>
      <c r="G170" s="119">
        <v>22511.24</v>
      </c>
      <c r="H170" s="119"/>
      <c r="I170" s="134">
        <f t="shared" si="62"/>
        <v>112.5562</v>
      </c>
    </row>
    <row r="171" spans="1:9" ht="14.25" thickTop="1" thickBot="1">
      <c r="A171" s="114"/>
      <c r="B171" s="197">
        <v>90013</v>
      </c>
      <c r="C171" s="181"/>
      <c r="D171" s="123" t="s">
        <v>109</v>
      </c>
      <c r="E171" s="124">
        <f>E172</f>
        <v>0</v>
      </c>
      <c r="F171" s="124">
        <f t="shared" ref="F171:H171" si="63">F172</f>
        <v>200</v>
      </c>
      <c r="G171" s="124">
        <f t="shared" si="63"/>
        <v>200</v>
      </c>
      <c r="H171" s="124">
        <f t="shared" si="63"/>
        <v>0</v>
      </c>
      <c r="I171" s="134">
        <v>0</v>
      </c>
    </row>
    <row r="172" spans="1:9" ht="13.5" thickTop="1">
      <c r="A172" s="114"/>
      <c r="B172" s="189"/>
      <c r="C172" s="74" t="s">
        <v>92</v>
      </c>
      <c r="D172" s="140" t="s">
        <v>93</v>
      </c>
      <c r="E172" s="109">
        <v>0</v>
      </c>
      <c r="F172" s="111">
        <v>200</v>
      </c>
      <c r="G172" s="109">
        <f t="shared" ref="G172" si="64">F172</f>
        <v>200</v>
      </c>
      <c r="H172" s="109">
        <v>0</v>
      </c>
      <c r="I172" s="86">
        <v>0</v>
      </c>
    </row>
    <row r="173" spans="1:9" ht="13.5" thickBot="1">
      <c r="A173" s="114"/>
      <c r="B173" s="197">
        <v>90015</v>
      </c>
      <c r="C173" s="88"/>
      <c r="D173" s="176" t="s">
        <v>131</v>
      </c>
      <c r="E173" s="133">
        <f>E174</f>
        <v>0</v>
      </c>
      <c r="F173" s="133">
        <f>F174</f>
        <v>1096.71</v>
      </c>
      <c r="G173" s="133">
        <f t="shared" ref="G173:H173" si="65">G174</f>
        <v>1096.71</v>
      </c>
      <c r="H173" s="133">
        <f t="shared" si="65"/>
        <v>0</v>
      </c>
      <c r="I173" s="65">
        <v>0</v>
      </c>
    </row>
    <row r="174" spans="1:9" ht="13.5" thickTop="1">
      <c r="A174" s="114"/>
      <c r="B174" s="189"/>
      <c r="C174" s="74" t="s">
        <v>92</v>
      </c>
      <c r="D174" s="140" t="s">
        <v>93</v>
      </c>
      <c r="E174" s="139">
        <v>0</v>
      </c>
      <c r="F174" s="142">
        <v>1096.71</v>
      </c>
      <c r="G174" s="57">
        <f>F174</f>
        <v>1096.71</v>
      </c>
      <c r="H174" s="139">
        <v>0</v>
      </c>
      <c r="I174" s="59">
        <v>0</v>
      </c>
    </row>
    <row r="175" spans="1:9" ht="30.75" customHeight="1" thickBot="1">
      <c r="A175" s="114"/>
      <c r="B175" s="197">
        <v>90019</v>
      </c>
      <c r="C175" s="181"/>
      <c r="D175" s="123" t="s">
        <v>108</v>
      </c>
      <c r="E175" s="124">
        <f>E176</f>
        <v>50000</v>
      </c>
      <c r="F175" s="124">
        <f>F176</f>
        <v>25182.57</v>
      </c>
      <c r="G175" s="124">
        <f t="shared" ref="G175:H175" si="66">G176</f>
        <v>25182.57</v>
      </c>
      <c r="H175" s="124">
        <f t="shared" si="66"/>
        <v>0</v>
      </c>
      <c r="I175" s="134">
        <f t="shared" si="54"/>
        <v>50.365139999999997</v>
      </c>
    </row>
    <row r="176" spans="1:9" ht="13.5" thickTop="1">
      <c r="A176" s="114"/>
      <c r="B176" s="189"/>
      <c r="C176" s="74" t="s">
        <v>98</v>
      </c>
      <c r="D176" s="69" t="s">
        <v>96</v>
      </c>
      <c r="E176" s="109">
        <v>50000</v>
      </c>
      <c r="F176" s="111">
        <f>G176+H176</f>
        <v>25182.57</v>
      </c>
      <c r="G176" s="109">
        <v>25182.57</v>
      </c>
      <c r="H176" s="109">
        <v>0</v>
      </c>
      <c r="I176" s="86">
        <f t="shared" si="54"/>
        <v>50.365139999999997</v>
      </c>
    </row>
    <row r="177" spans="1:9" ht="26.25" thickBot="1">
      <c r="A177" s="114"/>
      <c r="B177" s="197">
        <v>90020</v>
      </c>
      <c r="C177" s="88"/>
      <c r="D177" s="198" t="s">
        <v>117</v>
      </c>
      <c r="E177" s="132">
        <f>E178</f>
        <v>0</v>
      </c>
      <c r="F177" s="132">
        <f>F178</f>
        <v>4531.33</v>
      </c>
      <c r="G177" s="132">
        <f t="shared" ref="G177:H177" si="67">G178</f>
        <v>4531.33</v>
      </c>
      <c r="H177" s="132">
        <f t="shared" si="67"/>
        <v>0</v>
      </c>
      <c r="I177" s="65">
        <v>0</v>
      </c>
    </row>
    <row r="178" spans="1:9" ht="13.5" thickTop="1">
      <c r="A178" s="114"/>
      <c r="B178" s="189"/>
      <c r="C178" s="158" t="s">
        <v>118</v>
      </c>
      <c r="D178" s="200" t="s">
        <v>119</v>
      </c>
      <c r="E178" s="119">
        <v>0</v>
      </c>
      <c r="F178" s="120">
        <f>G178+H178</f>
        <v>4531.33</v>
      </c>
      <c r="G178" s="57">
        <v>4531.33</v>
      </c>
      <c r="H178" s="119">
        <v>0</v>
      </c>
      <c r="I178" s="72">
        <v>0</v>
      </c>
    </row>
    <row r="179" spans="1:9" ht="20.25" customHeight="1" thickBot="1">
      <c r="A179" s="149">
        <v>921</v>
      </c>
      <c r="B179" s="127"/>
      <c r="C179" s="193"/>
      <c r="D179" s="194" t="s">
        <v>102</v>
      </c>
      <c r="E179" s="147">
        <f>E180+E183+E185</f>
        <v>0</v>
      </c>
      <c r="F179" s="147">
        <f t="shared" ref="F179:H179" si="68">F180+F183+F185</f>
        <v>12804.32</v>
      </c>
      <c r="G179" s="147">
        <f t="shared" si="68"/>
        <v>12804.32</v>
      </c>
      <c r="H179" s="147">
        <f t="shared" si="68"/>
        <v>0</v>
      </c>
      <c r="I179" s="46">
        <v>0</v>
      </c>
    </row>
    <row r="180" spans="1:9" ht="13.5" thickBot="1">
      <c r="A180" s="114"/>
      <c r="B180" s="169">
        <v>92109</v>
      </c>
      <c r="C180" s="187"/>
      <c r="D180" s="195" t="s">
        <v>106</v>
      </c>
      <c r="E180" s="105">
        <f>E181</f>
        <v>0</v>
      </c>
      <c r="F180" s="105">
        <f>SUM(F181:F182)</f>
        <v>10234.65</v>
      </c>
      <c r="G180" s="105">
        <f>SUM(G181:G182)</f>
        <v>10234.65</v>
      </c>
      <c r="H180" s="105">
        <f t="shared" ref="H180" si="69">H181</f>
        <v>0</v>
      </c>
      <c r="I180" s="65">
        <v>0</v>
      </c>
    </row>
    <row r="181" spans="1:9" ht="51.75" thickTop="1">
      <c r="A181" s="114"/>
      <c r="B181" s="189"/>
      <c r="C181" s="74" t="s">
        <v>8</v>
      </c>
      <c r="D181" s="112" t="s">
        <v>68</v>
      </c>
      <c r="E181" s="109">
        <v>0</v>
      </c>
      <c r="F181" s="111">
        <f>G181+H181</f>
        <v>1716</v>
      </c>
      <c r="G181" s="109">
        <v>1716</v>
      </c>
      <c r="H181" s="109">
        <v>0</v>
      </c>
      <c r="I181" s="86">
        <v>0</v>
      </c>
    </row>
    <row r="182" spans="1:9">
      <c r="A182" s="114"/>
      <c r="B182" s="189"/>
      <c r="C182" s="74" t="s">
        <v>34</v>
      </c>
      <c r="D182" s="137" t="s">
        <v>25</v>
      </c>
      <c r="E182" s="119"/>
      <c r="F182" s="111">
        <f>G182+H182</f>
        <v>8518.65</v>
      </c>
      <c r="G182" s="119">
        <v>8518.65</v>
      </c>
      <c r="H182" s="119"/>
      <c r="I182" s="72"/>
    </row>
    <row r="183" spans="1:9" ht="13.5" thickBot="1">
      <c r="A183" s="114"/>
      <c r="B183" s="197">
        <v>92116</v>
      </c>
      <c r="C183" s="181"/>
      <c r="D183" s="123" t="s">
        <v>107</v>
      </c>
      <c r="E183" s="124">
        <f>E184</f>
        <v>0</v>
      </c>
      <c r="F183" s="124">
        <f t="shared" ref="F183:H183" si="70">F184</f>
        <v>1112.67</v>
      </c>
      <c r="G183" s="124">
        <f t="shared" si="70"/>
        <v>1112.67</v>
      </c>
      <c r="H183" s="124">
        <f t="shared" si="70"/>
        <v>0</v>
      </c>
      <c r="I183" s="134">
        <v>0</v>
      </c>
    </row>
    <row r="184" spans="1:9" ht="13.5" thickTop="1">
      <c r="A184" s="114"/>
      <c r="B184" s="189"/>
      <c r="C184" s="74" t="s">
        <v>92</v>
      </c>
      <c r="D184" s="140" t="s">
        <v>93</v>
      </c>
      <c r="E184" s="109">
        <v>0</v>
      </c>
      <c r="F184" s="111">
        <f>G184+H184</f>
        <v>1112.67</v>
      </c>
      <c r="G184" s="109">
        <v>1112.67</v>
      </c>
      <c r="H184" s="109">
        <v>0</v>
      </c>
      <c r="I184" s="86">
        <v>0</v>
      </c>
    </row>
    <row r="185" spans="1:9" ht="13.5" thickBot="1">
      <c r="A185" s="114"/>
      <c r="B185" s="197">
        <v>92195</v>
      </c>
      <c r="C185" s="181"/>
      <c r="D185" s="123" t="s">
        <v>45</v>
      </c>
      <c r="E185" s="124">
        <f>E186</f>
        <v>0</v>
      </c>
      <c r="F185" s="124">
        <f t="shared" ref="F185:H185" si="71">F186</f>
        <v>1457</v>
      </c>
      <c r="G185" s="124">
        <f t="shared" si="71"/>
        <v>1457</v>
      </c>
      <c r="H185" s="124">
        <f t="shared" si="71"/>
        <v>0</v>
      </c>
      <c r="I185" s="134">
        <v>0</v>
      </c>
    </row>
    <row r="186" spans="1:9" ht="26.25" thickTop="1">
      <c r="A186" s="106"/>
      <c r="B186" s="162"/>
      <c r="C186" s="158" t="s">
        <v>103</v>
      </c>
      <c r="D186" s="200" t="s">
        <v>105</v>
      </c>
      <c r="E186" s="119">
        <v>0</v>
      </c>
      <c r="F186" s="111">
        <f>G186+H186</f>
        <v>1457</v>
      </c>
      <c r="G186" s="119">
        <v>1457</v>
      </c>
      <c r="H186" s="119">
        <v>0</v>
      </c>
      <c r="I186" s="72">
        <v>0</v>
      </c>
    </row>
    <row r="187" spans="1:9" ht="13.5" thickBot="1">
      <c r="A187" s="95">
        <v>926</v>
      </c>
      <c r="B187" s="126"/>
      <c r="C187" s="201"/>
      <c r="D187" s="194" t="s">
        <v>120</v>
      </c>
      <c r="E187" s="147">
        <f>E188</f>
        <v>0</v>
      </c>
      <c r="F187" s="202">
        <f>F188</f>
        <v>2036</v>
      </c>
      <c r="G187" s="147">
        <f t="shared" ref="G187:H188" si="72">G188</f>
        <v>2036</v>
      </c>
      <c r="H187" s="147">
        <f t="shared" si="72"/>
        <v>0</v>
      </c>
      <c r="I187" s="46">
        <v>0</v>
      </c>
    </row>
    <row r="188" spans="1:9" ht="13.5" thickBot="1">
      <c r="A188" s="106"/>
      <c r="B188" s="101">
        <v>92695</v>
      </c>
      <c r="C188" s="84"/>
      <c r="D188" s="195" t="s">
        <v>45</v>
      </c>
      <c r="E188" s="105">
        <f>E189</f>
        <v>0</v>
      </c>
      <c r="F188" s="203">
        <f>F189</f>
        <v>2036</v>
      </c>
      <c r="G188" s="105">
        <f t="shared" si="72"/>
        <v>2036</v>
      </c>
      <c r="H188" s="105">
        <f t="shared" si="72"/>
        <v>0</v>
      </c>
      <c r="I188" s="53">
        <v>0</v>
      </c>
    </row>
    <row r="189" spans="1:9" ht="65.25" thickTop="1" thickBot="1">
      <c r="A189" s="106"/>
      <c r="B189" s="204"/>
      <c r="C189" s="74">
        <v>2910</v>
      </c>
      <c r="D189" s="140" t="s">
        <v>129</v>
      </c>
      <c r="E189" s="119">
        <v>0</v>
      </c>
      <c r="F189" s="205">
        <v>2036</v>
      </c>
      <c r="G189" s="57">
        <f>F189</f>
        <v>2036</v>
      </c>
      <c r="H189" s="119">
        <v>0</v>
      </c>
      <c r="I189" s="72">
        <v>0</v>
      </c>
    </row>
    <row r="190" spans="1:9" ht="18.75" customHeight="1" thickBot="1">
      <c r="A190" s="211" t="s">
        <v>2</v>
      </c>
      <c r="B190" s="212"/>
      <c r="C190" s="213"/>
      <c r="D190" s="206" t="s">
        <v>47</v>
      </c>
      <c r="E190" s="207">
        <f>E8+E14+E22+E25+E35+E38+E54+E59+E66+E98+E105+E127+E152+E160+E163+E179+E187</f>
        <v>33696925.900000006</v>
      </c>
      <c r="F190" s="207">
        <f>F8+F14+F22+F25+F35+F38+F54+F59+F66+F98+F105+F127+F152+F160+F163+F179+F187</f>
        <v>31671536.840000007</v>
      </c>
      <c r="G190" s="207">
        <f>G8+G14+G22+G25+G35+G38+G54+G59+G66+G98+G105+G127+G152+G160+G163+G179+G187</f>
        <v>30899942.850000005</v>
      </c>
      <c r="H190" s="207">
        <f>H8+H14+H22+H25+H35+H38+H54+H59+H66+H98+H105+H127+H152+H160+H163+H179+H187</f>
        <v>771593.98999999987</v>
      </c>
      <c r="I190" s="208">
        <f t="shared" si="51"/>
        <v>93.989395157259736</v>
      </c>
    </row>
    <row r="191" spans="1:9">
      <c r="A191" s="1"/>
      <c r="B191" s="1"/>
      <c r="C191" s="1"/>
      <c r="D191" s="1"/>
    </row>
    <row r="192" spans="1:9">
      <c r="A192" s="1"/>
      <c r="B192" s="1"/>
      <c r="C192" s="1"/>
      <c r="D192" s="1"/>
      <c r="E192" s="2"/>
      <c r="F192" s="2"/>
    </row>
    <row r="193" spans="1:8">
      <c r="A193" s="1"/>
      <c r="B193" s="3"/>
      <c r="C193" s="1"/>
      <c r="D193" s="1"/>
      <c r="E193" s="13"/>
      <c r="F193" s="13"/>
      <c r="G193" s="13"/>
      <c r="H193" s="13"/>
    </row>
    <row r="194" spans="1:8">
      <c r="A194" s="1"/>
      <c r="B194" s="1"/>
      <c r="C194" s="1"/>
      <c r="D194" s="1"/>
      <c r="E194" s="2"/>
      <c r="F194" s="2"/>
    </row>
    <row r="195" spans="1:8">
      <c r="A195" s="4"/>
      <c r="B195" s="4"/>
      <c r="C195" s="7"/>
      <c r="D195" s="4"/>
      <c r="G195" s="12"/>
    </row>
    <row r="196" spans="1:8">
      <c r="A196" s="1"/>
      <c r="B196" s="1"/>
      <c r="C196" s="6"/>
      <c r="D196" s="1"/>
      <c r="G196" s="12"/>
    </row>
    <row r="197" spans="1:8">
      <c r="A197" s="1"/>
      <c r="B197" s="1"/>
      <c r="C197" s="6"/>
      <c r="D197" s="1"/>
      <c r="G197" s="12"/>
    </row>
    <row r="198" spans="1:8">
      <c r="A198" s="1"/>
      <c r="B198" s="1"/>
      <c r="C198" s="1"/>
      <c r="D198" s="10"/>
      <c r="E198" s="2"/>
      <c r="F198" s="2"/>
      <c r="G198" s="12"/>
    </row>
    <row r="199" spans="1:8">
      <c r="A199" s="1"/>
      <c r="B199" s="1"/>
      <c r="C199" s="1"/>
      <c r="D199" s="1"/>
      <c r="G199" s="12"/>
    </row>
    <row r="200" spans="1:8">
      <c r="A200" s="1"/>
      <c r="B200" s="1"/>
      <c r="C200" s="1"/>
      <c r="D200" s="1"/>
      <c r="E200" s="2"/>
      <c r="F200" s="2"/>
      <c r="G200" s="12"/>
    </row>
    <row r="201" spans="1:8">
      <c r="A201" s="1"/>
      <c r="B201" s="1"/>
      <c r="C201" s="1"/>
      <c r="D201" s="1"/>
    </row>
    <row r="202" spans="1:8">
      <c r="A202" s="4"/>
      <c r="B202" s="4"/>
      <c r="C202" s="4"/>
      <c r="D202" s="4"/>
    </row>
    <row r="203" spans="1:8">
      <c r="A203" s="1"/>
      <c r="B203" s="1"/>
      <c r="C203" s="1"/>
      <c r="D203" s="4"/>
    </row>
    <row r="204" spans="1:8">
      <c r="A204" s="1"/>
      <c r="B204" s="1"/>
      <c r="C204" s="1"/>
      <c r="D204" s="4"/>
    </row>
    <row r="205" spans="1:8">
      <c r="A205" s="1"/>
      <c r="B205" s="1"/>
      <c r="C205" s="1"/>
      <c r="D205" s="5"/>
    </row>
    <row r="206" spans="1:8">
      <c r="A206" s="1"/>
      <c r="B206" s="1"/>
      <c r="C206" s="1"/>
      <c r="D206" s="5"/>
    </row>
    <row r="207" spans="1:8">
      <c r="A207" s="1"/>
      <c r="B207" s="1"/>
      <c r="C207" s="1"/>
      <c r="D207" s="1"/>
    </row>
    <row r="208" spans="1:8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4"/>
      <c r="B212" s="4"/>
      <c r="C212" s="7"/>
      <c r="D212" s="4"/>
    </row>
    <row r="213" spans="1:4">
      <c r="A213" s="4"/>
      <c r="B213" s="4"/>
      <c r="C213" s="7"/>
      <c r="D213" s="4"/>
    </row>
    <row r="214" spans="1:4">
      <c r="A214" s="5"/>
      <c r="B214" s="5"/>
      <c r="C214" s="8"/>
      <c r="D214" s="5"/>
    </row>
    <row r="215" spans="1:4">
      <c r="A215" s="5"/>
      <c r="B215" s="5"/>
      <c r="C215" s="8"/>
      <c r="D215" s="5"/>
    </row>
    <row r="216" spans="1:4">
      <c r="A216" s="5"/>
      <c r="B216" s="5"/>
      <c r="C216" s="8"/>
      <c r="D216" s="5"/>
    </row>
    <row r="217" spans="1:4">
      <c r="A217" s="4"/>
      <c r="B217" s="4"/>
      <c r="C217" s="6"/>
      <c r="D217" s="1"/>
    </row>
    <row r="218" spans="1:4">
      <c r="A218" s="4"/>
      <c r="B218" s="4"/>
      <c r="C218" s="9"/>
      <c r="D218" s="1"/>
    </row>
    <row r="219" spans="1:4">
      <c r="A219" s="4"/>
      <c r="B219" s="4"/>
      <c r="C219" s="9"/>
      <c r="D219" s="1"/>
    </row>
    <row r="220" spans="1:4">
      <c r="A220" s="4"/>
      <c r="B220" s="4"/>
      <c r="C220" s="7"/>
      <c r="D220" s="4"/>
    </row>
    <row r="221" spans="1:4">
      <c r="A221" s="4"/>
      <c r="B221" s="5"/>
      <c r="C221" s="8"/>
      <c r="D221" s="5"/>
    </row>
    <row r="222" spans="1:4">
      <c r="A222" s="4"/>
      <c r="B222" s="4"/>
      <c r="C222" s="7"/>
      <c r="D222" s="5"/>
    </row>
    <row r="223" spans="1:4">
      <c r="A223" s="4"/>
      <c r="B223" s="4"/>
      <c r="C223" s="7"/>
      <c r="D223" s="5"/>
    </row>
    <row r="224" spans="1:4">
      <c r="A224" s="4"/>
      <c r="B224" s="4"/>
      <c r="C224" s="7"/>
      <c r="D224" s="5"/>
    </row>
    <row r="225" spans="1:4">
      <c r="A225" s="1"/>
      <c r="B225" s="1"/>
      <c r="C225" s="6"/>
      <c r="D225" s="1"/>
    </row>
    <row r="226" spans="1:4">
      <c r="A226" s="1"/>
      <c r="B226" s="1"/>
      <c r="C226" s="9"/>
      <c r="D226" s="1"/>
    </row>
    <row r="227" spans="1:4">
      <c r="A227" s="1"/>
      <c r="B227" s="1"/>
      <c r="C227" s="9"/>
      <c r="D227" s="1"/>
    </row>
    <row r="228" spans="1:4">
      <c r="A228" s="1"/>
      <c r="B228" s="1"/>
      <c r="C228" s="9"/>
      <c r="D228" s="1"/>
    </row>
    <row r="229" spans="1:4">
      <c r="A229" s="1"/>
      <c r="B229" s="1"/>
      <c r="C229" s="9"/>
      <c r="D229" s="1"/>
    </row>
    <row r="230" spans="1:4">
      <c r="A230" s="1"/>
      <c r="B230" s="1"/>
      <c r="C230" s="9"/>
      <c r="D230" s="1"/>
    </row>
    <row r="231" spans="1:4">
      <c r="A231" s="1"/>
      <c r="B231" s="1"/>
      <c r="C231" s="6"/>
      <c r="D231" s="1"/>
    </row>
    <row r="232" spans="1:4">
      <c r="A232" s="1"/>
      <c r="B232" s="1"/>
      <c r="C232" s="9"/>
      <c r="D232" s="1"/>
    </row>
    <row r="233" spans="1:4">
      <c r="A233" s="1"/>
      <c r="B233" s="1"/>
      <c r="C233" s="9"/>
      <c r="D233" s="1"/>
    </row>
    <row r="234" spans="1:4">
      <c r="A234" s="1"/>
      <c r="B234" s="1"/>
      <c r="C234" s="9"/>
      <c r="D234" s="1"/>
    </row>
    <row r="235" spans="1:4">
      <c r="A235" s="4"/>
      <c r="B235" s="4"/>
      <c r="C235" s="4"/>
      <c r="D235" s="4"/>
    </row>
    <row r="236" spans="1:4">
      <c r="A236" s="4"/>
      <c r="B236" s="4"/>
      <c r="C236" s="4"/>
      <c r="D236" s="4"/>
    </row>
    <row r="237" spans="1:4">
      <c r="A237" s="4"/>
      <c r="B237" s="4"/>
      <c r="C237" s="4"/>
      <c r="D237" s="4"/>
    </row>
    <row r="244" spans="5:6">
      <c r="E244" s="2"/>
      <c r="F244" s="2"/>
    </row>
  </sheetData>
  <mergeCells count="2">
    <mergeCell ref="I5:I6"/>
    <mergeCell ref="A190:C190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landscape" horizontalDpi="4294967294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Tab. nr 1</vt:lpstr>
    </vt:vector>
  </TitlesOfParts>
  <Company>OEM Preinstall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Skarbnik</cp:lastModifiedBy>
  <cp:lastPrinted>2012-03-30T11:45:59Z</cp:lastPrinted>
  <dcterms:created xsi:type="dcterms:W3CDTF">1997-03-25T00:14:35Z</dcterms:created>
  <dcterms:modified xsi:type="dcterms:W3CDTF">2012-03-30T11:46:29Z</dcterms:modified>
</cp:coreProperties>
</file>