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60" windowWidth="19170" windowHeight="11025"/>
  </bookViews>
  <sheets>
    <sheet name="wydatki" sheetId="2" r:id="rId1"/>
  </sheets>
  <calcPr calcId="125725"/>
</workbook>
</file>

<file path=xl/calcChain.xml><?xml version="1.0" encoding="utf-8"?>
<calcChain xmlns="http://schemas.openxmlformats.org/spreadsheetml/2006/main">
  <c r="H43" i="2"/>
  <c r="H46"/>
  <c r="H26" l="1"/>
  <c r="L38" l="1"/>
  <c r="K38"/>
  <c r="J38"/>
  <c r="I38"/>
  <c r="G38"/>
  <c r="F38"/>
  <c r="E38"/>
  <c r="D38"/>
  <c r="H40"/>
  <c r="F40"/>
  <c r="P40"/>
  <c r="P99"/>
  <c r="P98"/>
  <c r="P97"/>
  <c r="P95"/>
  <c r="P94"/>
  <c r="P93"/>
  <c r="P92"/>
  <c r="P90"/>
  <c r="P89"/>
  <c r="P88"/>
  <c r="P87"/>
  <c r="P86"/>
  <c r="P85"/>
  <c r="P84"/>
  <c r="P83"/>
  <c r="P81"/>
  <c r="P80"/>
  <c r="P78"/>
  <c r="P76"/>
  <c r="P75"/>
  <c r="P74"/>
  <c r="P73"/>
  <c r="P72"/>
  <c r="P71"/>
  <c r="P70"/>
  <c r="P69"/>
  <c r="P67"/>
  <c r="P66"/>
  <c r="P65"/>
  <c r="P64"/>
  <c r="P62"/>
  <c r="P61"/>
  <c r="P60"/>
  <c r="P59"/>
  <c r="P58"/>
  <c r="P57"/>
  <c r="P56"/>
  <c r="P55"/>
  <c r="P54"/>
  <c r="P52"/>
  <c r="P51"/>
  <c r="P49"/>
  <c r="P47"/>
  <c r="P46"/>
  <c r="P45"/>
  <c r="P44"/>
  <c r="P43"/>
  <c r="P41"/>
  <c r="P39"/>
  <c r="P37"/>
  <c r="P36"/>
  <c r="P35"/>
  <c r="P34"/>
  <c r="P33"/>
  <c r="P32"/>
  <c r="P30"/>
  <c r="P29"/>
  <c r="P28"/>
  <c r="P26"/>
  <c r="P25"/>
  <c r="P23"/>
  <c r="P21"/>
  <c r="P20"/>
  <c r="P19"/>
  <c r="P18"/>
  <c r="P17"/>
  <c r="P15"/>
  <c r="P14"/>
  <c r="P13"/>
  <c r="P12"/>
  <c r="P11"/>
  <c r="P10"/>
  <c r="I91"/>
  <c r="E91"/>
  <c r="E82"/>
  <c r="E50"/>
  <c r="E22"/>
  <c r="E24"/>
  <c r="E14"/>
  <c r="N20"/>
  <c r="N11"/>
  <c r="N10"/>
  <c r="N18"/>
  <c r="N19"/>
  <c r="N21"/>
  <c r="N23"/>
  <c r="N25"/>
  <c r="N26"/>
  <c r="N34"/>
  <c r="N45"/>
  <c r="N47"/>
  <c r="N51"/>
  <c r="N54"/>
  <c r="N57"/>
  <c r="N59"/>
  <c r="N61"/>
  <c r="N74"/>
  <c r="N89"/>
  <c r="N88"/>
  <c r="N86"/>
  <c r="N97"/>
  <c r="N92"/>
  <c r="E9" l="1"/>
  <c r="E16"/>
  <c r="F21"/>
  <c r="E27"/>
  <c r="E31"/>
  <c r="P38"/>
  <c r="E42"/>
  <c r="E48"/>
  <c r="P48" s="1"/>
  <c r="E53"/>
  <c r="E63"/>
  <c r="E68"/>
  <c r="E77"/>
  <c r="E79"/>
  <c r="E96"/>
  <c r="F20"/>
  <c r="H20" s="1"/>
  <c r="F99"/>
  <c r="F98"/>
  <c r="F97"/>
  <c r="F95"/>
  <c r="F94"/>
  <c r="F93"/>
  <c r="F92"/>
  <c r="F90"/>
  <c r="F89"/>
  <c r="F88"/>
  <c r="F87"/>
  <c r="F86"/>
  <c r="F85"/>
  <c r="F84"/>
  <c r="F83"/>
  <c r="F81"/>
  <c r="F80"/>
  <c r="F78"/>
  <c r="F76"/>
  <c r="F75"/>
  <c r="F74"/>
  <c r="F73"/>
  <c r="F72"/>
  <c r="F71"/>
  <c r="F70"/>
  <c r="F69"/>
  <c r="F67"/>
  <c r="F66"/>
  <c r="F65"/>
  <c r="F64"/>
  <c r="F62"/>
  <c r="F61"/>
  <c r="F60"/>
  <c r="F59"/>
  <c r="F58"/>
  <c r="F57"/>
  <c r="H57" s="1"/>
  <c r="F56"/>
  <c r="F55"/>
  <c r="F54"/>
  <c r="F52"/>
  <c r="F51"/>
  <c r="F49"/>
  <c r="F47"/>
  <c r="F46"/>
  <c r="F45"/>
  <c r="F44"/>
  <c r="F43"/>
  <c r="F41"/>
  <c r="F39"/>
  <c r="F37"/>
  <c r="F36"/>
  <c r="F35"/>
  <c r="H35" s="1"/>
  <c r="F34"/>
  <c r="F33"/>
  <c r="F32"/>
  <c r="F30"/>
  <c r="F29"/>
  <c r="F28"/>
  <c r="F26"/>
  <c r="F25"/>
  <c r="F23"/>
  <c r="F19"/>
  <c r="F18"/>
  <c r="F17"/>
  <c r="F15"/>
  <c r="F13"/>
  <c r="F12"/>
  <c r="F11"/>
  <c r="F10"/>
  <c r="H51"/>
  <c r="H52"/>
  <c r="G50"/>
  <c r="F50"/>
  <c r="D50"/>
  <c r="P50" s="1"/>
  <c r="F96" l="1"/>
  <c r="F91"/>
  <c r="E100"/>
  <c r="H50"/>
  <c r="O63" l="1"/>
  <c r="O16"/>
  <c r="O22"/>
  <c r="O24"/>
  <c r="O27"/>
  <c r="O31"/>
  <c r="O38"/>
  <c r="O42"/>
  <c r="O48"/>
  <c r="O50"/>
  <c r="O53"/>
  <c r="O68"/>
  <c r="O82"/>
  <c r="O91"/>
  <c r="O96"/>
  <c r="N42"/>
  <c r="O100" l="1"/>
  <c r="N38"/>
  <c r="M38"/>
  <c r="M50"/>
  <c r="H99"/>
  <c r="H98"/>
  <c r="H97"/>
  <c r="H95"/>
  <c r="H94"/>
  <c r="H93"/>
  <c r="H92"/>
  <c r="H90"/>
  <c r="H89"/>
  <c r="H88"/>
  <c r="H87"/>
  <c r="H86"/>
  <c r="H85"/>
  <c r="H84"/>
  <c r="H82" s="1"/>
  <c r="H83"/>
  <c r="H81"/>
  <c r="H80"/>
  <c r="H78"/>
  <c r="H77" s="1"/>
  <c r="H76"/>
  <c r="H75"/>
  <c r="H74"/>
  <c r="H73"/>
  <c r="H72"/>
  <c r="H71"/>
  <c r="H70"/>
  <c r="H69"/>
  <c r="H67"/>
  <c r="H66"/>
  <c r="H65"/>
  <c r="H64"/>
  <c r="H62"/>
  <c r="H61"/>
  <c r="H60"/>
  <c r="H59"/>
  <c r="H58"/>
  <c r="H56"/>
  <c r="H55"/>
  <c r="H54"/>
  <c r="H49"/>
  <c r="H47"/>
  <c r="H45"/>
  <c r="H41"/>
  <c r="H37"/>
  <c r="H36"/>
  <c r="H34"/>
  <c r="H33"/>
  <c r="H31" s="1"/>
  <c r="H32"/>
  <c r="H30"/>
  <c r="H29"/>
  <c r="H28"/>
  <c r="H25"/>
  <c r="H23"/>
  <c r="H21"/>
  <c r="H13"/>
  <c r="H12"/>
  <c r="H11"/>
  <c r="H10"/>
  <c r="H15"/>
  <c r="H18"/>
  <c r="H17"/>
  <c r="H19"/>
  <c r="N96"/>
  <c r="M96"/>
  <c r="L96"/>
  <c r="K96"/>
  <c r="J96"/>
  <c r="H96"/>
  <c r="D96"/>
  <c r="P96" s="1"/>
  <c r="N91"/>
  <c r="M91"/>
  <c r="L91"/>
  <c r="K91"/>
  <c r="J91"/>
  <c r="G91"/>
  <c r="D91"/>
  <c r="P91" s="1"/>
  <c r="N82"/>
  <c r="M82"/>
  <c r="L82"/>
  <c r="K82"/>
  <c r="J82"/>
  <c r="G82"/>
  <c r="F82"/>
  <c r="D82"/>
  <c r="P82" s="1"/>
  <c r="I79"/>
  <c r="N79"/>
  <c r="L79"/>
  <c r="K79"/>
  <c r="J79"/>
  <c r="H79"/>
  <c r="F79"/>
  <c r="D79"/>
  <c r="P79" s="1"/>
  <c r="I77"/>
  <c r="N77"/>
  <c r="M77"/>
  <c r="L77"/>
  <c r="K77"/>
  <c r="J77"/>
  <c r="F77"/>
  <c r="D77"/>
  <c r="P77" s="1"/>
  <c r="G68"/>
  <c r="N68"/>
  <c r="M68"/>
  <c r="L68"/>
  <c r="K68"/>
  <c r="J68"/>
  <c r="F68"/>
  <c r="D68"/>
  <c r="P68" s="1"/>
  <c r="I63"/>
  <c r="N63"/>
  <c r="M63"/>
  <c r="L63"/>
  <c r="K63"/>
  <c r="J63"/>
  <c r="F63"/>
  <c r="D63"/>
  <c r="P63" s="1"/>
  <c r="N53"/>
  <c r="M53"/>
  <c r="L53"/>
  <c r="K53"/>
  <c r="J53"/>
  <c r="F53"/>
  <c r="D53"/>
  <c r="P53" s="1"/>
  <c r="I50"/>
  <c r="N50"/>
  <c r="L50"/>
  <c r="K50"/>
  <c r="J50"/>
  <c r="I48"/>
  <c r="N48"/>
  <c r="M48"/>
  <c r="L48"/>
  <c r="K48"/>
  <c r="J48"/>
  <c r="H48"/>
  <c r="G48"/>
  <c r="F48"/>
  <c r="D48"/>
  <c r="M42"/>
  <c r="L42"/>
  <c r="K42"/>
  <c r="J42"/>
  <c r="G42"/>
  <c r="F42"/>
  <c r="D42"/>
  <c r="P42" s="1"/>
  <c r="N31"/>
  <c r="M31"/>
  <c r="L31"/>
  <c r="K31"/>
  <c r="J31"/>
  <c r="G31"/>
  <c r="F31"/>
  <c r="D31"/>
  <c r="P31" s="1"/>
  <c r="N27"/>
  <c r="M27"/>
  <c r="L27"/>
  <c r="K27"/>
  <c r="J27"/>
  <c r="G27"/>
  <c r="F27"/>
  <c r="D27"/>
  <c r="P27" s="1"/>
  <c r="N24"/>
  <c r="M24"/>
  <c r="L24"/>
  <c r="K24"/>
  <c r="J24"/>
  <c r="F24"/>
  <c r="D24"/>
  <c r="P24" s="1"/>
  <c r="I22"/>
  <c r="N22"/>
  <c r="M22"/>
  <c r="L22"/>
  <c r="K22"/>
  <c r="J22"/>
  <c r="H22"/>
  <c r="F22"/>
  <c r="D22"/>
  <c r="P22" s="1"/>
  <c r="N16"/>
  <c r="M16"/>
  <c r="L16"/>
  <c r="K16"/>
  <c r="J16"/>
  <c r="D16"/>
  <c r="P16" s="1"/>
  <c r="I14"/>
  <c r="N14"/>
  <c r="L14"/>
  <c r="K14"/>
  <c r="J14"/>
  <c r="H14"/>
  <c r="G14"/>
  <c r="F14"/>
  <c r="D14"/>
  <c r="N9"/>
  <c r="M9"/>
  <c r="L9"/>
  <c r="K9"/>
  <c r="J9"/>
  <c r="G9"/>
  <c r="F9"/>
  <c r="D9"/>
  <c r="P9" s="1"/>
  <c r="H16" l="1"/>
  <c r="H9"/>
  <c r="H27"/>
  <c r="H53"/>
  <c r="H24"/>
  <c r="H68"/>
  <c r="H91"/>
  <c r="H63"/>
  <c r="F16"/>
  <c r="D100"/>
  <c r="P100" s="1"/>
  <c r="H39"/>
  <c r="H38" s="1"/>
  <c r="J100"/>
  <c r="L100"/>
  <c r="G77"/>
  <c r="G96"/>
  <c r="I82"/>
  <c r="I96"/>
  <c r="K100"/>
  <c r="G63"/>
  <c r="G24"/>
  <c r="I68"/>
  <c r="G53"/>
  <c r="I31"/>
  <c r="I24"/>
  <c r="G22"/>
  <c r="N100"/>
  <c r="M100"/>
  <c r="I16"/>
  <c r="I9"/>
  <c r="I27"/>
  <c r="I53"/>
  <c r="G16"/>
  <c r="G79"/>
  <c r="F100" l="1"/>
  <c r="G100"/>
  <c r="H42" l="1"/>
  <c r="H100" s="1"/>
  <c r="I42"/>
  <c r="I100" s="1"/>
</calcChain>
</file>

<file path=xl/sharedStrings.xml><?xml version="1.0" encoding="utf-8"?>
<sst xmlns="http://schemas.openxmlformats.org/spreadsheetml/2006/main" count="126" uniqueCount="107">
  <si>
    <t>w złotych</t>
  </si>
  <si>
    <t>Dział</t>
  </si>
  <si>
    <t>z tego:</t>
  </si>
  <si>
    <t>Rozdział</t>
  </si>
  <si>
    <t>Nazwa</t>
  </si>
  <si>
    <t>Wydatki bieżące</t>
  </si>
  <si>
    <t>w tym:</t>
  </si>
  <si>
    <t>Wydatki majątkowe</t>
  </si>
  <si>
    <t>Wydatki
z tytułu poręczeń
i gwarancji</t>
  </si>
  <si>
    <t>Wynagrodzenia i składki od nich naliczane</t>
  </si>
  <si>
    <t>Wydatki jednostek budżetowych</t>
  </si>
  <si>
    <t>Dotacje na zadania bieżące</t>
  </si>
  <si>
    <t>Wydatki związane z realizacją zadań statutowych</t>
  </si>
  <si>
    <t>Świadczenia na rzecz osób fizycznych</t>
  </si>
  <si>
    <t>Wydatki na programy finansowane z udziałem środków pochodzących z budżetu Unii Europejskiej oraz niepodlegających zwrotowi środków z pomocy udzielanej przez państwa członkowskie Europejskiego Porozumienia o Wolnym Handlu (EFTA) oraz inych środków pochodzących ze źródeł zagranicznych niepodlegających zwrotowi,w części związanej z realizacją zadań Gminy/Powiatu</t>
  </si>
  <si>
    <t>Plan
na 2011 r.</t>
  </si>
  <si>
    <t>na programy finansowane z udziałem środków, o których mowa w art. 5 ust. 1 pkt 2 i 3, w części związanej z realizacją zadań jednostki samorządu terytorialnego</t>
  </si>
  <si>
    <t>Inwestycje i zakupy inwestycyjne</t>
  </si>
  <si>
    <t>010</t>
  </si>
  <si>
    <t>Rolnictwo i łowiectwo</t>
  </si>
  <si>
    <t>01008</t>
  </si>
  <si>
    <t>Melioracje wodne</t>
  </si>
  <si>
    <t>01010</t>
  </si>
  <si>
    <t>Infrastruktura wodociągowa i sanitacyjna wsi</t>
  </si>
  <si>
    <t>01030</t>
  </si>
  <si>
    <t>Izby rolnicze</t>
  </si>
  <si>
    <t>01095</t>
  </si>
  <si>
    <t>Pozostała działalność</t>
  </si>
  <si>
    <t>020</t>
  </si>
  <si>
    <t>Leśnictwo</t>
  </si>
  <si>
    <t>02095</t>
  </si>
  <si>
    <t>Transport i łączność</t>
  </si>
  <si>
    <t>Lokalny transport zbiorowy</t>
  </si>
  <si>
    <t>Drogi publiczne powiatowe</t>
  </si>
  <si>
    <t>Drogi publiczne gminne</t>
  </si>
  <si>
    <t>Turystyka</t>
  </si>
  <si>
    <t>Gospodarka mieszkaniowa</t>
  </si>
  <si>
    <t>Gospodarka gruntami, nieruchomościami</t>
  </si>
  <si>
    <t>Działalność usługowa</t>
  </si>
  <si>
    <t>Plany zagospodarowania przestrzennego</t>
  </si>
  <si>
    <t>Opracowania geodezyjne i kartograficzne</t>
  </si>
  <si>
    <t>Cmentarze</t>
  </si>
  <si>
    <t>Administracja publiczna</t>
  </si>
  <si>
    <t>Urzędy wojewódzkie</t>
  </si>
  <si>
    <t>Rady Gmin</t>
  </si>
  <si>
    <t>Urzędy gmin</t>
  </si>
  <si>
    <t xml:space="preserve">Promocja gminy </t>
  </si>
  <si>
    <t xml:space="preserve">Urzędy naczelnych organów władzy państwowej kontroli i ochrony prawa oraz sądownictwa </t>
  </si>
  <si>
    <t>Urzędy naczelnych organów władzy państwowej kontroli i ochrony prawa</t>
  </si>
  <si>
    <t>Bezpieczeństwo publiczne i ochrona przeciw pożarowa</t>
  </si>
  <si>
    <t>Komendy powiatowe policji</t>
  </si>
  <si>
    <t>Straż Graniczna</t>
  </si>
  <si>
    <t>Ochotnicze straże pożarne</t>
  </si>
  <si>
    <t>Obrona cywilna</t>
  </si>
  <si>
    <t xml:space="preserve">Dochody od osób prawnych, od osób fizycznych i od innych jednostek nie posiadających osobowości prawnej oraz wydatki związane z ich poborem </t>
  </si>
  <si>
    <t>Pobór podatków, opłat i niepodatkowych należności budżetowych</t>
  </si>
  <si>
    <t>Różne rozliczenia</t>
  </si>
  <si>
    <t>Rezerwy ogólne  i celowe</t>
  </si>
  <si>
    <t xml:space="preserve">Oświata i wychowanie </t>
  </si>
  <si>
    <t>Szkoły podstawowe</t>
  </si>
  <si>
    <t>Oddziały przedszkolne w szkołach podstawowych</t>
  </si>
  <si>
    <t>Przedszkola</t>
  </si>
  <si>
    <t>Gimnazja</t>
  </si>
  <si>
    <t>Dowożenie uczniów do szkół</t>
  </si>
  <si>
    <t>Zespoły obsługi ekonomiczno-administarcyjnej szkół</t>
  </si>
  <si>
    <t>Dokształcanie i doskonalenie nauczycieli</t>
  </si>
  <si>
    <t>Stołówki szkolne i przedszkolne</t>
  </si>
  <si>
    <t>Ochrona zdrowia</t>
  </si>
  <si>
    <t>Lecznictwo ambulatoryjne</t>
  </si>
  <si>
    <t>Zwalczanie narkomanii</t>
  </si>
  <si>
    <t>Przeciwdziałanie alkoholizmowi</t>
  </si>
  <si>
    <t>Pomoc społeczna</t>
  </si>
  <si>
    <t>Zasiłki i pomoc w naturze oraz składki na ubezpieczenia emerytalne i rentowe</t>
  </si>
  <si>
    <t>Dodatki mieszkaniowe</t>
  </si>
  <si>
    <t>Zasiłki stałe</t>
  </si>
  <si>
    <t>Ośrodki pomocy społecznej</t>
  </si>
  <si>
    <t>Usługi opiekuńcze i specjalistyczne usługi opiekuńcze</t>
  </si>
  <si>
    <t>Pozostałe zadania w zakresie polityki społecznej</t>
  </si>
  <si>
    <t>Edukacyjna opieka wychowawcza</t>
  </si>
  <si>
    <t>Pomoc materialna dla uczniów</t>
  </si>
  <si>
    <t>Gospodarka komunalna i ochrona środowiska</t>
  </si>
  <si>
    <t>Gospodarka ściekowa i ochrona wód</t>
  </si>
  <si>
    <t>Gospodarka odpadami</t>
  </si>
  <si>
    <t>Oczyszczanie miast i wsi</t>
  </si>
  <si>
    <t>Utrzymanie zieleni w miastach i gminach</t>
  </si>
  <si>
    <t>Ochrona gleby i wód podziemnych</t>
  </si>
  <si>
    <t>Schroniska dla zwierząt</t>
  </si>
  <si>
    <t>Oświetlenie ulic ,placów i dróg</t>
  </si>
  <si>
    <t>Kultura i ochrona dziedzictwa narodowego</t>
  </si>
  <si>
    <t>Domy i ośrodki kultury, świetlice i kluby</t>
  </si>
  <si>
    <t>Biblioteki</t>
  </si>
  <si>
    <t>Ochrona zabytków i opieka nad zabytkami</t>
  </si>
  <si>
    <t>Obiekty sportowe</t>
  </si>
  <si>
    <t>x</t>
  </si>
  <si>
    <t>Ogółem wydatki budżetu gminy</t>
  </si>
  <si>
    <t>Świadczenia rodzinne, świadczenia z funduszu alimentacyjnego oraz składki na ubezpieczenia emerytalne i rentowe z ubezpieczenia  społecznego</t>
  </si>
  <si>
    <t>Składki na ubezpieczenie zdrowotne opłacane za osoby pobierające niektóre świadczenia z pomocy społecznej , niektóre świadczenia rodzinne oraz za osoby uczestniczące w zajęciach w centrum integracji społecznej</t>
  </si>
  <si>
    <t xml:space="preserve">Kultura fizyczna </t>
  </si>
  <si>
    <t xml:space="preserve">Zadania w zakresie kultury fizycznej </t>
  </si>
  <si>
    <t>Część równoważaca subwencji ogólnej dla gmin</t>
  </si>
  <si>
    <t>Wykonanie na 31.06.2011 r.</t>
  </si>
  <si>
    <t>% realizacji  ( rub.5:4)</t>
  </si>
  <si>
    <t>Infrastruktura telekomunikacyjna</t>
  </si>
  <si>
    <t>Spis powszechny i inne</t>
  </si>
  <si>
    <t>Tab. Nr 2</t>
  </si>
  <si>
    <t>Wybory do Sejmu i Senatu</t>
  </si>
  <si>
    <t>Wydatki
budżetu Gminy KOŁBASKOWO
za  2011 r.</t>
  </si>
</sst>
</file>

<file path=xl/styles.xml><?xml version="1.0" encoding="utf-8"?>
<styleSheet xmlns="http://schemas.openxmlformats.org/spreadsheetml/2006/main">
  <numFmts count="2">
    <numFmt numFmtId="43" formatCode="_-* #,##0.00\ _z_ł_-;\-* #,##0.00\ _z_ł_-;_-* &quot;-&quot;??\ _z_ł_-;_-@_-"/>
    <numFmt numFmtId="164" formatCode="#,##0.0"/>
  </numFmts>
  <fonts count="12">
    <font>
      <sz val="10"/>
      <name val="Arial CE"/>
      <charset val="238"/>
    </font>
    <font>
      <sz val="8"/>
      <name val="Arial CE"/>
      <charset val="238"/>
    </font>
    <font>
      <i/>
      <u/>
      <sz val="8"/>
      <name val="Arial CE"/>
      <charset val="238"/>
    </font>
    <font>
      <sz val="10"/>
      <name val="Arial"/>
      <family val="2"/>
      <charset val="238"/>
    </font>
    <font>
      <i/>
      <sz val="8"/>
      <name val="Arial"/>
      <family val="2"/>
      <charset val="238"/>
    </font>
    <font>
      <sz val="8"/>
      <name val="Arial CE"/>
      <family val="2"/>
      <charset val="238"/>
    </font>
    <font>
      <sz val="10"/>
      <name val="Arial CE"/>
      <charset val="238"/>
    </font>
    <font>
      <b/>
      <sz val="8"/>
      <name val="Arial CE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b/>
      <sz val="8"/>
      <name val="Arial CE"/>
      <charset val="238"/>
    </font>
    <font>
      <b/>
      <sz val="10"/>
      <name val="Arial CE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139">
    <xf numFmtId="0" fontId="0" fillId="0" borderId="0" xfId="0"/>
    <xf numFmtId="0" fontId="3" fillId="0" borderId="0" xfId="0" applyFont="1"/>
    <xf numFmtId="0" fontId="4" fillId="0" borderId="0" xfId="0" applyFont="1"/>
    <xf numFmtId="0" fontId="0" fillId="0" borderId="0" xfId="0" applyAlignment="1">
      <alignment vertical="center"/>
    </xf>
    <xf numFmtId="0" fontId="4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vertical="top" wrapText="1"/>
    </xf>
    <xf numFmtId="0" fontId="4" fillId="0" borderId="46" xfId="0" applyFont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vertical="center"/>
    </xf>
    <xf numFmtId="0" fontId="7" fillId="0" borderId="33" xfId="0" quotePrefix="1" applyFont="1" applyBorder="1" applyAlignment="1">
      <alignment horizontal="right"/>
    </xf>
    <xf numFmtId="0" fontId="7" fillId="0" borderId="28" xfId="0" applyFont="1" applyBorder="1"/>
    <xf numFmtId="0" fontId="5" fillId="0" borderId="34" xfId="0" quotePrefix="1" applyFont="1" applyBorder="1" applyAlignment="1">
      <alignment horizontal="right"/>
    </xf>
    <xf numFmtId="0" fontId="5" fillId="0" borderId="4" xfId="0" quotePrefix="1" applyFont="1" applyBorder="1" applyAlignment="1">
      <alignment horizontal="right"/>
    </xf>
    <xf numFmtId="0" fontId="5" fillId="0" borderId="4" xfId="0" applyFont="1" applyBorder="1"/>
    <xf numFmtId="0" fontId="7" fillId="0" borderId="34" xfId="0" quotePrefix="1" applyFont="1" applyBorder="1" applyAlignment="1">
      <alignment horizontal="right"/>
    </xf>
    <xf numFmtId="0" fontId="5" fillId="0" borderId="2" xfId="0" quotePrefix="1" applyFont="1" applyBorder="1" applyAlignment="1">
      <alignment horizontal="right"/>
    </xf>
    <xf numFmtId="0" fontId="5" fillId="0" borderId="2" xfId="0" applyFont="1" applyBorder="1" applyAlignment="1">
      <alignment wrapText="1"/>
    </xf>
    <xf numFmtId="0" fontId="7" fillId="0" borderId="34" xfId="0" applyFont="1" applyBorder="1" applyAlignment="1">
      <alignment horizontal="right"/>
    </xf>
    <xf numFmtId="0" fontId="5" fillId="0" borderId="2" xfId="0" applyFont="1" applyBorder="1"/>
    <xf numFmtId="0" fontId="5" fillId="0" borderId="35" xfId="0" applyFont="1" applyBorder="1" applyAlignment="1">
      <alignment horizontal="right"/>
    </xf>
    <xf numFmtId="0" fontId="5" fillId="0" borderId="20" xfId="0" applyFont="1" applyBorder="1"/>
    <xf numFmtId="0" fontId="5" fillId="0" borderId="36" xfId="0" quotePrefix="1" applyFont="1" applyBorder="1" applyAlignment="1">
      <alignment horizontal="right"/>
    </xf>
    <xf numFmtId="0" fontId="5" fillId="0" borderId="36" xfId="0" applyFont="1" applyBorder="1"/>
    <xf numFmtId="0" fontId="7" fillId="0" borderId="33" xfId="0" applyFont="1" applyBorder="1"/>
    <xf numFmtId="0" fontId="7" fillId="0" borderId="30" xfId="0" applyFont="1" applyBorder="1"/>
    <xf numFmtId="0" fontId="7" fillId="0" borderId="34" xfId="0" applyFont="1" applyBorder="1"/>
    <xf numFmtId="0" fontId="5" fillId="0" borderId="34" xfId="0" applyFont="1" applyBorder="1"/>
    <xf numFmtId="0" fontId="5" fillId="0" borderId="38" xfId="0" applyFont="1" applyBorder="1"/>
    <xf numFmtId="0" fontId="5" fillId="0" borderId="4" xfId="0" applyFont="1" applyBorder="1" applyAlignment="1">
      <alignment wrapText="1"/>
    </xf>
    <xf numFmtId="0" fontId="5" fillId="0" borderId="35" xfId="0" applyFont="1" applyBorder="1"/>
    <xf numFmtId="0" fontId="5" fillId="0" borderId="39" xfId="0" applyFont="1" applyBorder="1"/>
    <xf numFmtId="0" fontId="7" fillId="0" borderId="28" xfId="0" applyFont="1" applyBorder="1" applyAlignment="1">
      <alignment wrapText="1"/>
    </xf>
    <xf numFmtId="0" fontId="5" fillId="0" borderId="36" xfId="0" applyFont="1" applyBorder="1" applyAlignment="1">
      <alignment wrapText="1"/>
    </xf>
    <xf numFmtId="0" fontId="5" fillId="0" borderId="28" xfId="0" applyFont="1" applyBorder="1"/>
    <xf numFmtId="0" fontId="7" fillId="0" borderId="38" xfId="0" applyFont="1" applyBorder="1"/>
    <xf numFmtId="0" fontId="7" fillId="0" borderId="40" xfId="0" applyFont="1" applyBorder="1"/>
    <xf numFmtId="0" fontId="7" fillId="0" borderId="31" xfId="0" applyFont="1" applyBorder="1"/>
    <xf numFmtId="0" fontId="7" fillId="0" borderId="30" xfId="0" applyFont="1" applyBorder="1" applyAlignment="1">
      <alignment wrapText="1"/>
    </xf>
    <xf numFmtId="0" fontId="5" fillId="0" borderId="37" xfId="0" applyFont="1" applyBorder="1"/>
    <xf numFmtId="0" fontId="5" fillId="0" borderId="2" xfId="1" applyNumberFormat="1" applyFont="1" applyBorder="1" applyAlignment="1">
      <alignment horizontal="right"/>
    </xf>
    <xf numFmtId="0" fontId="5" fillId="0" borderId="3" xfId="0" applyFont="1" applyBorder="1"/>
    <xf numFmtId="0" fontId="5" fillId="0" borderId="1" xfId="0" applyFont="1" applyBorder="1"/>
    <xf numFmtId="0" fontId="10" fillId="0" borderId="14" xfId="0" applyFont="1" applyBorder="1"/>
    <xf numFmtId="0" fontId="10" fillId="0" borderId="43" xfId="0" applyFont="1" applyBorder="1"/>
    <xf numFmtId="0" fontId="8" fillId="3" borderId="21" xfId="0" applyFont="1" applyFill="1" applyBorder="1" applyAlignment="1">
      <alignment horizontal="center" vertical="center" wrapText="1"/>
    </xf>
    <xf numFmtId="0" fontId="8" fillId="3" borderId="30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wrapText="1"/>
    </xf>
    <xf numFmtId="0" fontId="0" fillId="0" borderId="0" xfId="0" applyAlignment="1">
      <alignment horizontal="center" vertical="top" wrapText="1"/>
    </xf>
    <xf numFmtId="0" fontId="8" fillId="3" borderId="11" xfId="0" applyFont="1" applyFill="1" applyBorder="1" applyAlignment="1">
      <alignment horizontal="center" vertical="center" wrapText="1"/>
    </xf>
    <xf numFmtId="0" fontId="8" fillId="3" borderId="17" xfId="0" applyFont="1" applyFill="1" applyBorder="1" applyAlignment="1">
      <alignment horizontal="center" vertical="center" wrapText="1"/>
    </xf>
    <xf numFmtId="4" fontId="7" fillId="0" borderId="28" xfId="0" applyNumberFormat="1" applyFont="1" applyBorder="1" applyAlignment="1">
      <alignment horizontal="right"/>
    </xf>
    <xf numFmtId="4" fontId="7" fillId="0" borderId="29" xfId="0" applyNumberFormat="1" applyFont="1" applyBorder="1" applyAlignment="1">
      <alignment horizontal="right"/>
    </xf>
    <xf numFmtId="4" fontId="5" fillId="0" borderId="4" xfId="0" applyNumberFormat="1" applyFont="1" applyBorder="1" applyAlignment="1">
      <alignment horizontal="right"/>
    </xf>
    <xf numFmtId="4" fontId="5" fillId="0" borderId="2" xfId="0" applyNumberFormat="1" applyFont="1" applyBorder="1" applyAlignment="1">
      <alignment horizontal="right"/>
    </xf>
    <xf numFmtId="4" fontId="5" fillId="0" borderId="9" xfId="0" applyNumberFormat="1" applyFont="1" applyBorder="1" applyAlignment="1">
      <alignment horizontal="right"/>
    </xf>
    <xf numFmtId="4" fontId="7" fillId="0" borderId="28" xfId="0" applyNumberFormat="1" applyFont="1" applyBorder="1"/>
    <xf numFmtId="4" fontId="7" fillId="0" borderId="29" xfId="0" applyNumberFormat="1" applyFont="1" applyBorder="1"/>
    <xf numFmtId="4" fontId="5" fillId="0" borderId="36" xfId="0" applyNumberFormat="1" applyFont="1" applyBorder="1" applyAlignment="1">
      <alignment horizontal="right"/>
    </xf>
    <xf numFmtId="4" fontId="5" fillId="0" borderId="36" xfId="0" applyNumberFormat="1" applyFont="1" applyBorder="1"/>
    <xf numFmtId="4" fontId="7" fillId="0" borderId="30" xfId="0" applyNumberFormat="1" applyFont="1" applyBorder="1" applyAlignment="1">
      <alignment horizontal="right"/>
    </xf>
    <xf numFmtId="4" fontId="7" fillId="0" borderId="31" xfId="0" applyNumberFormat="1" applyFont="1" applyBorder="1" applyAlignment="1">
      <alignment horizontal="right"/>
    </xf>
    <xf numFmtId="4" fontId="5" fillId="0" borderId="37" xfId="0" applyNumberFormat="1" applyFont="1" applyBorder="1" applyAlignment="1">
      <alignment horizontal="right"/>
    </xf>
    <xf numFmtId="4" fontId="5" fillId="0" borderId="5" xfId="0" applyNumberFormat="1" applyFont="1" applyBorder="1" applyAlignment="1">
      <alignment horizontal="right"/>
    </xf>
    <xf numFmtId="4" fontId="5" fillId="0" borderId="10" xfId="0" applyNumberFormat="1" applyFont="1" applyBorder="1" applyAlignment="1">
      <alignment horizontal="right"/>
    </xf>
    <xf numFmtId="4" fontId="7" fillId="0" borderId="41" xfId="0" applyNumberFormat="1" applyFont="1" applyBorder="1" applyAlignment="1">
      <alignment horizontal="right"/>
    </xf>
    <xf numFmtId="4" fontId="5" fillId="0" borderId="19" xfId="0" applyNumberFormat="1" applyFont="1" applyBorder="1" applyAlignment="1">
      <alignment horizontal="right"/>
    </xf>
    <xf numFmtId="4" fontId="5" fillId="0" borderId="42" xfId="0" applyNumberFormat="1" applyFont="1" applyBorder="1" applyAlignment="1">
      <alignment horizontal="right"/>
    </xf>
    <xf numFmtId="4" fontId="5" fillId="0" borderId="3" xfId="0" applyNumberFormat="1" applyFont="1" applyBorder="1" applyAlignment="1">
      <alignment horizontal="right"/>
    </xf>
    <xf numFmtId="4" fontId="5" fillId="0" borderId="8" xfId="0" applyNumberFormat="1" applyFont="1" applyBorder="1" applyAlignment="1">
      <alignment horizontal="right"/>
    </xf>
    <xf numFmtId="4" fontId="7" fillId="0" borderId="31" xfId="1" applyNumberFormat="1" applyFont="1" applyBorder="1" applyAlignment="1"/>
    <xf numFmtId="4" fontId="5" fillId="0" borderId="2" xfId="0" applyNumberFormat="1" applyFont="1" applyBorder="1"/>
    <xf numFmtId="4" fontId="5" fillId="0" borderId="5" xfId="0" applyNumberFormat="1" applyFont="1" applyBorder="1"/>
    <xf numFmtId="4" fontId="7" fillId="0" borderId="30" xfId="0" applyNumberFormat="1" applyFont="1" applyBorder="1"/>
    <xf numFmtId="4" fontId="5" fillId="0" borderId="4" xfId="0" applyNumberFormat="1" applyFont="1" applyBorder="1"/>
    <xf numFmtId="4" fontId="5" fillId="0" borderId="9" xfId="0" applyNumberFormat="1" applyFont="1" applyBorder="1"/>
    <xf numFmtId="4" fontId="5" fillId="0" borderId="3" xfId="0" applyNumberFormat="1" applyFont="1" applyBorder="1"/>
    <xf numFmtId="4" fontId="5" fillId="0" borderId="1" xfId="0" applyNumberFormat="1" applyFont="1" applyBorder="1" applyAlignment="1">
      <alignment horizontal="right"/>
    </xf>
    <xf numFmtId="4" fontId="5" fillId="0" borderId="1" xfId="0" applyNumberFormat="1" applyFont="1" applyBorder="1"/>
    <xf numFmtId="4" fontId="5" fillId="0" borderId="11" xfId="0" applyNumberFormat="1" applyFont="1" applyBorder="1" applyAlignment="1">
      <alignment horizontal="right"/>
    </xf>
    <xf numFmtId="0" fontId="8" fillId="3" borderId="38" xfId="0" applyFont="1" applyFill="1" applyBorder="1" applyAlignment="1">
      <alignment horizontal="center" vertical="center" wrapText="1"/>
    </xf>
    <xf numFmtId="4" fontId="10" fillId="0" borderId="44" xfId="0" applyNumberFormat="1" applyFont="1" applyBorder="1" applyAlignment="1">
      <alignment horizontal="right"/>
    </xf>
    <xf numFmtId="4" fontId="8" fillId="2" borderId="31" xfId="0" applyNumberFormat="1" applyFont="1" applyFill="1" applyBorder="1" applyAlignment="1">
      <alignment vertical="center" wrapText="1"/>
    </xf>
    <xf numFmtId="4" fontId="8" fillId="2" borderId="9" xfId="0" applyNumberFormat="1" applyFont="1" applyFill="1" applyBorder="1" applyAlignment="1">
      <alignment vertical="center" wrapText="1"/>
    </xf>
    <xf numFmtId="4" fontId="8" fillId="2" borderId="5" xfId="0" applyNumberFormat="1" applyFont="1" applyFill="1" applyBorder="1" applyAlignment="1">
      <alignment vertical="center" wrapText="1"/>
    </xf>
    <xf numFmtId="4" fontId="9" fillId="0" borderId="49" xfId="0" applyNumberFormat="1" applyFont="1" applyBorder="1" applyAlignment="1">
      <alignment vertical="top" wrapText="1"/>
    </xf>
    <xf numFmtId="4" fontId="1" fillId="0" borderId="9" xfId="0" applyNumberFormat="1" applyFont="1" applyBorder="1" applyAlignment="1">
      <alignment vertical="center"/>
    </xf>
    <xf numFmtId="4" fontId="1" fillId="0" borderId="5" xfId="0" applyNumberFormat="1" applyFont="1" applyBorder="1" applyAlignment="1">
      <alignment vertical="center"/>
    </xf>
    <xf numFmtId="4" fontId="1" fillId="0" borderId="8" xfId="0" applyNumberFormat="1" applyFont="1" applyBorder="1" applyAlignment="1">
      <alignment vertical="center"/>
    </xf>
    <xf numFmtId="4" fontId="1" fillId="0" borderId="5" xfId="0" applyNumberFormat="1" applyFont="1" applyBorder="1" applyAlignment="1">
      <alignment horizontal="right" vertical="center"/>
    </xf>
    <xf numFmtId="4" fontId="1" fillId="0" borderId="5" xfId="0" applyNumberFormat="1" applyFont="1" applyBorder="1" applyAlignment="1"/>
    <xf numFmtId="4" fontId="10" fillId="0" borderId="31" xfId="0" applyNumberFormat="1" applyFont="1" applyBorder="1" applyAlignment="1">
      <alignment vertical="center"/>
    </xf>
    <xf numFmtId="4" fontId="1" fillId="0" borderId="11" xfId="0" applyNumberFormat="1" applyFont="1" applyBorder="1" applyAlignment="1">
      <alignment vertical="center"/>
    </xf>
    <xf numFmtId="0" fontId="4" fillId="2" borderId="9" xfId="0" applyFont="1" applyFill="1" applyBorder="1" applyAlignment="1">
      <alignment horizontal="center" vertical="center" wrapText="1"/>
    </xf>
    <xf numFmtId="0" fontId="8" fillId="3" borderId="31" xfId="0" applyFont="1" applyFill="1" applyBorder="1" applyAlignment="1">
      <alignment vertical="center" wrapText="1"/>
    </xf>
    <xf numFmtId="0" fontId="7" fillId="0" borderId="38" xfId="0" applyFont="1" applyBorder="1" applyAlignment="1">
      <alignment horizontal="center" vertical="center" wrapText="1"/>
    </xf>
    <xf numFmtId="0" fontId="7" fillId="0" borderId="50" xfId="0" applyFont="1" applyBorder="1" applyAlignment="1">
      <alignment horizontal="center" vertical="center" wrapText="1"/>
    </xf>
    <xf numFmtId="0" fontId="5" fillId="0" borderId="50" xfId="0" applyFont="1" applyBorder="1" applyAlignment="1">
      <alignment horizontal="center"/>
    </xf>
    <xf numFmtId="0" fontId="1" fillId="0" borderId="50" xfId="0" applyFont="1" applyBorder="1" applyAlignment="1">
      <alignment vertical="center"/>
    </xf>
    <xf numFmtId="0" fontId="2" fillId="0" borderId="50" xfId="0" applyFont="1" applyBorder="1" applyAlignment="1">
      <alignment horizontal="right"/>
    </xf>
    <xf numFmtId="0" fontId="2" fillId="0" borderId="51" xfId="0" applyFont="1" applyBorder="1" applyAlignment="1">
      <alignment horizontal="right"/>
    </xf>
    <xf numFmtId="0" fontId="4" fillId="2" borderId="47" xfId="0" applyFont="1" applyFill="1" applyBorder="1" applyAlignment="1">
      <alignment horizontal="center" vertical="center" wrapText="1"/>
    </xf>
    <xf numFmtId="4" fontId="0" fillId="0" borderId="0" xfId="0" applyNumberFormat="1" applyAlignment="1">
      <alignment vertical="center"/>
    </xf>
    <xf numFmtId="164" fontId="8" fillId="2" borderId="45" xfId="0" applyNumberFormat="1" applyFont="1" applyFill="1" applyBorder="1" applyAlignment="1">
      <alignment vertical="center" wrapText="1"/>
    </xf>
    <xf numFmtId="4" fontId="9" fillId="0" borderId="52" xfId="0" applyNumberFormat="1" applyFont="1" applyBorder="1" applyAlignment="1">
      <alignment vertical="top" wrapText="1"/>
    </xf>
    <xf numFmtId="4" fontId="9" fillId="0" borderId="2" xfId="0" applyNumberFormat="1" applyFont="1" applyBorder="1" applyAlignment="1">
      <alignment vertical="top" wrapText="1"/>
    </xf>
    <xf numFmtId="4" fontId="9" fillId="0" borderId="8" xfId="0" applyNumberFormat="1" applyFont="1" applyBorder="1" applyAlignment="1">
      <alignment vertical="top" wrapText="1"/>
    </xf>
    <xf numFmtId="4" fontId="10" fillId="0" borderId="28" xfId="0" applyNumberFormat="1" applyFont="1" applyBorder="1" applyAlignment="1">
      <alignment horizontal="right"/>
    </xf>
    <xf numFmtId="0" fontId="8" fillId="3" borderId="26" xfId="0" applyFont="1" applyFill="1" applyBorder="1" applyAlignment="1">
      <alignment horizontal="center" vertical="center" wrapText="1"/>
    </xf>
    <xf numFmtId="0" fontId="0" fillId="0" borderId="48" xfId="0" applyBorder="1" applyAlignment="1">
      <alignment vertical="center" wrapText="1"/>
    </xf>
    <xf numFmtId="0" fontId="0" fillId="0" borderId="32" xfId="0" applyBorder="1" applyAlignment="1">
      <alignment vertical="center" wrapText="1"/>
    </xf>
    <xf numFmtId="0" fontId="8" fillId="3" borderId="22" xfId="0" applyFont="1" applyFill="1" applyBorder="1" applyAlignment="1">
      <alignment horizontal="center" vertical="center" wrapText="1"/>
    </xf>
    <xf numFmtId="0" fontId="8" fillId="3" borderId="25" xfId="0" applyFont="1" applyFill="1" applyBorder="1" applyAlignment="1">
      <alignment horizontal="center" vertical="center" wrapText="1"/>
    </xf>
    <xf numFmtId="0" fontId="8" fillId="3" borderId="27" xfId="0" applyFont="1" applyFill="1" applyBorder="1" applyAlignment="1">
      <alignment horizontal="center" vertical="center" wrapText="1"/>
    </xf>
    <xf numFmtId="0" fontId="8" fillId="3" borderId="23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28" xfId="0" applyFont="1" applyFill="1" applyBorder="1" applyAlignment="1">
      <alignment horizontal="center" vertical="center" wrapText="1"/>
    </xf>
    <xf numFmtId="0" fontId="8" fillId="3" borderId="24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8" fillId="3" borderId="29" xfId="0" applyFont="1" applyFill="1" applyBorder="1" applyAlignment="1">
      <alignment horizontal="center" vertical="center" wrapText="1"/>
    </xf>
    <xf numFmtId="0" fontId="8" fillId="3" borderId="16" xfId="0" applyFont="1" applyFill="1" applyBorder="1" applyAlignment="1">
      <alignment horizontal="center" vertical="center" wrapText="1"/>
    </xf>
    <xf numFmtId="0" fontId="8" fillId="3" borderId="17" xfId="0" applyFont="1" applyFill="1" applyBorder="1" applyAlignment="1">
      <alignment horizontal="center" vertical="center" wrapText="1"/>
    </xf>
    <xf numFmtId="0" fontId="8" fillId="3" borderId="18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 wrapText="1"/>
    </xf>
    <xf numFmtId="0" fontId="8" fillId="3" borderId="15" xfId="0" applyFont="1" applyFill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8" fillId="3" borderId="20" xfId="0" applyFont="1" applyFill="1" applyBorder="1" applyAlignment="1">
      <alignment horizontal="center" vertical="center" wrapText="1"/>
    </xf>
    <xf numFmtId="0" fontId="8" fillId="3" borderId="19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top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top" wrapText="1"/>
    </xf>
    <xf numFmtId="0" fontId="0" fillId="0" borderId="0" xfId="0" applyFont="1" applyBorder="1" applyAlignment="1">
      <alignment horizontal="center" vertical="center" wrapText="1"/>
    </xf>
  </cellXfs>
  <cellStyles count="2">
    <cellStyle name="Dziesiętny" xfId="1" builtinId="3"/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02"/>
  <sheetViews>
    <sheetView showGridLines="0" tabSelected="1" topLeftCell="E7" workbookViewId="0">
      <selection activeCell="I6" sqref="I6:I7"/>
    </sheetView>
  </sheetViews>
  <sheetFormatPr defaultRowHeight="12.75"/>
  <cols>
    <col min="1" max="1" width="5.28515625" customWidth="1"/>
    <col min="2" max="2" width="8.85546875" bestFit="1" customWidth="1"/>
    <col min="3" max="3" width="33" customWidth="1"/>
    <col min="4" max="5" width="14.42578125" customWidth="1"/>
    <col min="6" max="6" width="14" style="3" customWidth="1"/>
    <col min="7" max="7" width="13.5703125" style="3" customWidth="1"/>
    <col min="8" max="8" width="14.5703125" style="3" customWidth="1"/>
    <col min="9" max="9" width="15" style="3" customWidth="1"/>
    <col min="10" max="10" width="13.140625" style="3" customWidth="1"/>
    <col min="11" max="11" width="13.7109375" style="3" customWidth="1"/>
    <col min="12" max="12" width="14" style="3" customWidth="1"/>
    <col min="13" max="13" width="14.28515625" style="3" customWidth="1"/>
    <col min="14" max="14" width="13.85546875" style="3" customWidth="1"/>
    <col min="15" max="15" width="13.7109375" style="3" customWidth="1"/>
    <col min="16" max="16" width="7.85546875" style="3" customWidth="1"/>
  </cols>
  <sheetData>
    <row r="1" spans="1:16" ht="27" customHeight="1">
      <c r="A1" s="7"/>
      <c r="B1" s="7"/>
      <c r="C1" s="7"/>
      <c r="D1" s="7"/>
      <c r="E1" s="7"/>
      <c r="F1" s="8"/>
      <c r="G1" s="8"/>
      <c r="H1" s="8"/>
      <c r="I1" s="5"/>
      <c r="J1" s="8"/>
      <c r="K1" s="5"/>
      <c r="L1" s="8"/>
      <c r="M1" s="134"/>
      <c r="N1" s="134"/>
      <c r="O1" s="134"/>
      <c r="P1" s="47"/>
    </row>
    <row r="2" spans="1:16" ht="51.75" customHeight="1" thickBot="1">
      <c r="A2" s="136" t="s">
        <v>106</v>
      </c>
      <c r="B2" s="136"/>
      <c r="C2" s="136"/>
      <c r="D2" s="136"/>
      <c r="E2" s="136"/>
      <c r="F2" s="136"/>
      <c r="G2" s="137"/>
      <c r="H2" s="136"/>
      <c r="I2" s="136"/>
      <c r="J2" s="138" t="s">
        <v>104</v>
      </c>
      <c r="K2" s="8"/>
      <c r="L2" s="8"/>
      <c r="M2" s="8"/>
      <c r="N2" s="8"/>
      <c r="O2" s="8"/>
      <c r="P2" s="8"/>
    </row>
    <row r="3" spans="1:16" ht="18" customHeight="1" thickBot="1">
      <c r="A3" s="94"/>
      <c r="B3" s="95"/>
      <c r="C3" s="95"/>
      <c r="D3" s="95"/>
      <c r="E3" s="95"/>
      <c r="F3" s="95"/>
      <c r="G3" s="95"/>
      <c r="H3" s="95"/>
      <c r="I3" s="96"/>
      <c r="J3" s="96"/>
      <c r="K3" s="97"/>
      <c r="L3" s="97"/>
      <c r="M3" s="98" t="s">
        <v>0</v>
      </c>
      <c r="N3" s="98"/>
      <c r="O3" s="98"/>
      <c r="P3" s="99"/>
    </row>
    <row r="4" spans="1:16" s="1" customFormat="1" ht="15" customHeight="1" thickBot="1">
      <c r="A4" s="110" t="s">
        <v>1</v>
      </c>
      <c r="B4" s="113" t="s">
        <v>3</v>
      </c>
      <c r="C4" s="116" t="s">
        <v>4</v>
      </c>
      <c r="D4" s="119" t="s">
        <v>15</v>
      </c>
      <c r="E4" s="79" t="s">
        <v>1</v>
      </c>
      <c r="F4" s="129" t="s">
        <v>2</v>
      </c>
      <c r="G4" s="130"/>
      <c r="H4" s="130"/>
      <c r="I4" s="130"/>
      <c r="J4" s="130"/>
      <c r="K4" s="130"/>
      <c r="L4" s="130"/>
      <c r="M4" s="130"/>
      <c r="N4" s="130"/>
      <c r="O4" s="130"/>
      <c r="P4" s="107" t="s">
        <v>101</v>
      </c>
    </row>
    <row r="5" spans="1:16" s="1" customFormat="1" ht="12" customHeight="1">
      <c r="A5" s="111"/>
      <c r="B5" s="114"/>
      <c r="C5" s="117"/>
      <c r="D5" s="120"/>
      <c r="E5" s="49"/>
      <c r="F5" s="122" t="s">
        <v>5</v>
      </c>
      <c r="G5" s="124" t="s">
        <v>2</v>
      </c>
      <c r="H5" s="125"/>
      <c r="I5" s="125"/>
      <c r="J5" s="125"/>
      <c r="K5" s="125"/>
      <c r="L5" s="125"/>
      <c r="M5" s="122" t="s">
        <v>7</v>
      </c>
      <c r="N5" s="132" t="s">
        <v>2</v>
      </c>
      <c r="O5" s="133"/>
      <c r="P5" s="108"/>
    </row>
    <row r="6" spans="1:16" s="1" customFormat="1" ht="36" customHeight="1">
      <c r="A6" s="111"/>
      <c r="B6" s="114"/>
      <c r="C6" s="117"/>
      <c r="D6" s="120"/>
      <c r="E6" s="120" t="s">
        <v>100</v>
      </c>
      <c r="F6" s="122"/>
      <c r="G6" s="126" t="s">
        <v>10</v>
      </c>
      <c r="H6" s="127"/>
      <c r="I6" s="128" t="s">
        <v>11</v>
      </c>
      <c r="J6" s="128" t="s">
        <v>13</v>
      </c>
      <c r="K6" s="128" t="s">
        <v>14</v>
      </c>
      <c r="L6" s="128" t="s">
        <v>8</v>
      </c>
      <c r="M6" s="122"/>
      <c r="N6" s="135" t="s">
        <v>17</v>
      </c>
      <c r="O6" s="48" t="s">
        <v>6</v>
      </c>
      <c r="P6" s="108"/>
    </row>
    <row r="7" spans="1:16" s="2" customFormat="1" ht="167.25" customHeight="1" thickBot="1">
      <c r="A7" s="112"/>
      <c r="B7" s="115"/>
      <c r="C7" s="118"/>
      <c r="D7" s="121"/>
      <c r="E7" s="131"/>
      <c r="F7" s="123"/>
      <c r="G7" s="44" t="s">
        <v>9</v>
      </c>
      <c r="H7" s="45" t="s">
        <v>12</v>
      </c>
      <c r="I7" s="115"/>
      <c r="J7" s="115"/>
      <c r="K7" s="115"/>
      <c r="L7" s="115"/>
      <c r="M7" s="123"/>
      <c r="N7" s="118"/>
      <c r="O7" s="93" t="s">
        <v>16</v>
      </c>
      <c r="P7" s="109"/>
    </row>
    <row r="8" spans="1:16" s="1" customFormat="1">
      <c r="A8" s="6">
        <v>1</v>
      </c>
      <c r="B8" s="4">
        <v>2</v>
      </c>
      <c r="C8" s="4">
        <v>3</v>
      </c>
      <c r="D8" s="4">
        <v>4</v>
      </c>
      <c r="E8" s="4">
        <v>5</v>
      </c>
      <c r="F8" s="4">
        <v>6</v>
      </c>
      <c r="G8" s="4">
        <v>7</v>
      </c>
      <c r="H8" s="4">
        <v>8</v>
      </c>
      <c r="I8" s="4">
        <v>9</v>
      </c>
      <c r="J8" s="4">
        <v>10</v>
      </c>
      <c r="K8" s="4">
        <v>11</v>
      </c>
      <c r="L8" s="4">
        <v>12</v>
      </c>
      <c r="M8" s="4">
        <v>13</v>
      </c>
      <c r="N8" s="4">
        <v>14</v>
      </c>
      <c r="O8" s="92">
        <v>15</v>
      </c>
      <c r="P8" s="100">
        <v>16</v>
      </c>
    </row>
    <row r="9" spans="1:16" s="1" customFormat="1" ht="13.5" thickBot="1">
      <c r="A9" s="9" t="s">
        <v>18</v>
      </c>
      <c r="B9" s="10"/>
      <c r="C9" s="10" t="s">
        <v>19</v>
      </c>
      <c r="D9" s="50">
        <f>SUM(D10:D13)</f>
        <v>1341188.1400000001</v>
      </c>
      <c r="E9" s="50">
        <f>SUM(E10:E13)</f>
        <v>810694.35</v>
      </c>
      <c r="F9" s="50">
        <f>SUM(F10:F13)</f>
        <v>356743</v>
      </c>
      <c r="G9" s="106">
        <f t="shared" ref="G9:M9" si="0">SUM(G10:G13)</f>
        <v>4294.6899999999996</v>
      </c>
      <c r="H9" s="50">
        <f t="shared" si="0"/>
        <v>352448.31000000006</v>
      </c>
      <c r="I9" s="50">
        <f t="shared" si="0"/>
        <v>0</v>
      </c>
      <c r="J9" s="50">
        <f t="shared" si="0"/>
        <v>0</v>
      </c>
      <c r="K9" s="50">
        <f t="shared" si="0"/>
        <v>0</v>
      </c>
      <c r="L9" s="50">
        <f t="shared" si="0"/>
        <v>0</v>
      </c>
      <c r="M9" s="50">
        <f t="shared" si="0"/>
        <v>453951.35</v>
      </c>
      <c r="N9" s="51">
        <f>SUM(N10:N13)</f>
        <v>453951.35</v>
      </c>
      <c r="O9" s="81">
        <v>0</v>
      </c>
      <c r="P9" s="102">
        <f>E9/D9%</f>
        <v>60.445982619559985</v>
      </c>
    </row>
    <row r="10" spans="1:16" s="1" customFormat="1" ht="13.5" thickBot="1">
      <c r="A10" s="11"/>
      <c r="B10" s="12" t="s">
        <v>20</v>
      </c>
      <c r="C10" s="13" t="s">
        <v>21</v>
      </c>
      <c r="D10" s="52">
        <v>514200</v>
      </c>
      <c r="E10" s="52">
        <v>146763.79999999999</v>
      </c>
      <c r="F10" s="52">
        <f>E10-M10</f>
        <v>82103.799999999988</v>
      </c>
      <c r="G10" s="52">
        <v>0</v>
      </c>
      <c r="H10" s="53">
        <f>F10-G10-I10-J10-K10-L10</f>
        <v>82103.799999999988</v>
      </c>
      <c r="I10" s="52">
        <v>0</v>
      </c>
      <c r="J10" s="52">
        <v>0</v>
      </c>
      <c r="K10" s="52">
        <v>0</v>
      </c>
      <c r="L10" s="52">
        <v>0</v>
      </c>
      <c r="M10" s="54">
        <v>64660</v>
      </c>
      <c r="N10" s="73">
        <f t="shared" ref="N10:N11" si="1">M10</f>
        <v>64660</v>
      </c>
      <c r="O10" s="82">
        <v>0</v>
      </c>
      <c r="P10" s="102">
        <f t="shared" ref="P10:P13" si="2">E10/D10%</f>
        <v>28.542162582652661</v>
      </c>
    </row>
    <row r="11" spans="1:16" s="1" customFormat="1" ht="14.25" customHeight="1" thickBot="1">
      <c r="A11" s="14"/>
      <c r="B11" s="15" t="s">
        <v>22</v>
      </c>
      <c r="C11" s="16" t="s">
        <v>23</v>
      </c>
      <c r="D11" s="53">
        <v>561412</v>
      </c>
      <c r="E11" s="52">
        <v>400586.95</v>
      </c>
      <c r="F11" s="52">
        <f t="shared" ref="F11:F13" si="3">E11-M11</f>
        <v>11295.600000000035</v>
      </c>
      <c r="G11" s="52">
        <v>0</v>
      </c>
      <c r="H11" s="53">
        <f>F11-G11-I11-J11-K11-L11</f>
        <v>11295.600000000035</v>
      </c>
      <c r="I11" s="52">
        <v>0</v>
      </c>
      <c r="J11" s="53">
        <v>0</v>
      </c>
      <c r="K11" s="53">
        <v>0</v>
      </c>
      <c r="L11" s="53">
        <v>0</v>
      </c>
      <c r="M11" s="54">
        <v>389291.35</v>
      </c>
      <c r="N11" s="73">
        <f t="shared" si="1"/>
        <v>389291.35</v>
      </c>
      <c r="O11" s="83">
        <v>0</v>
      </c>
      <c r="P11" s="102">
        <f t="shared" si="2"/>
        <v>71.353471247497382</v>
      </c>
    </row>
    <row r="12" spans="1:16" s="1" customFormat="1" ht="13.5" thickBot="1">
      <c r="A12" s="17"/>
      <c r="B12" s="15" t="s">
        <v>24</v>
      </c>
      <c r="C12" s="18" t="s">
        <v>25</v>
      </c>
      <c r="D12" s="53">
        <v>14600</v>
      </c>
      <c r="E12" s="52">
        <v>14257.46</v>
      </c>
      <c r="F12" s="52">
        <f t="shared" si="3"/>
        <v>14257.46</v>
      </c>
      <c r="G12" s="52">
        <v>0</v>
      </c>
      <c r="H12" s="53">
        <f>F12-G12-I12-J12-K12-L12</f>
        <v>14257.46</v>
      </c>
      <c r="I12" s="52">
        <v>0</v>
      </c>
      <c r="J12" s="53">
        <v>0</v>
      </c>
      <c r="K12" s="53">
        <v>0</v>
      </c>
      <c r="L12" s="53">
        <v>0</v>
      </c>
      <c r="M12" s="53">
        <v>0</v>
      </c>
      <c r="N12" s="54">
        <v>0</v>
      </c>
      <c r="O12" s="83">
        <v>0</v>
      </c>
      <c r="P12" s="102">
        <f t="shared" si="2"/>
        <v>97.653835616438357</v>
      </c>
    </row>
    <row r="13" spans="1:16" s="1" customFormat="1" ht="13.5" thickBot="1">
      <c r="A13" s="19"/>
      <c r="B13" s="12" t="s">
        <v>26</v>
      </c>
      <c r="C13" s="13" t="s">
        <v>27</v>
      </c>
      <c r="D13" s="52">
        <v>250976.14</v>
      </c>
      <c r="E13" s="52">
        <v>249086.14</v>
      </c>
      <c r="F13" s="52">
        <f t="shared" si="3"/>
        <v>249086.14</v>
      </c>
      <c r="G13" s="52">
        <v>4294.6899999999996</v>
      </c>
      <c r="H13" s="53">
        <f>F13-G13-I13-J13-K13-L13</f>
        <v>244791.45</v>
      </c>
      <c r="I13" s="52">
        <v>0</v>
      </c>
      <c r="J13" s="52">
        <v>0</v>
      </c>
      <c r="K13" s="52">
        <v>0</v>
      </c>
      <c r="L13" s="52">
        <v>0</v>
      </c>
      <c r="M13" s="52">
        <v>0</v>
      </c>
      <c r="N13" s="54">
        <v>0</v>
      </c>
      <c r="O13" s="83">
        <v>0</v>
      </c>
      <c r="P13" s="102">
        <f t="shared" si="2"/>
        <v>99.24694036652248</v>
      </c>
    </row>
    <row r="14" spans="1:16" s="1" customFormat="1" ht="13.5" thickBot="1">
      <c r="A14" s="9" t="s">
        <v>28</v>
      </c>
      <c r="B14" s="10"/>
      <c r="C14" s="10" t="s">
        <v>29</v>
      </c>
      <c r="D14" s="50">
        <f>D15</f>
        <v>5000</v>
      </c>
      <c r="E14" s="50">
        <f>E15</f>
        <v>5000</v>
      </c>
      <c r="F14" s="50">
        <f>F15</f>
        <v>5000</v>
      </c>
      <c r="G14" s="51">
        <f>G15</f>
        <v>0</v>
      </c>
      <c r="H14" s="50">
        <f>H15</f>
        <v>5000</v>
      </c>
      <c r="I14" s="51">
        <f t="shared" ref="I14:L14" si="4">I15</f>
        <v>0</v>
      </c>
      <c r="J14" s="51">
        <f t="shared" si="4"/>
        <v>0</v>
      </c>
      <c r="K14" s="51">
        <f t="shared" si="4"/>
        <v>0</v>
      </c>
      <c r="L14" s="51">
        <f t="shared" si="4"/>
        <v>0</v>
      </c>
      <c r="M14" s="55">
        <v>0</v>
      </c>
      <c r="N14" s="56">
        <f>N15</f>
        <v>0</v>
      </c>
      <c r="O14" s="81"/>
      <c r="P14" s="102">
        <f>E14/D14%</f>
        <v>100</v>
      </c>
    </row>
    <row r="15" spans="1:16" s="1" customFormat="1" ht="13.5" thickBot="1">
      <c r="A15" s="20"/>
      <c r="B15" s="21" t="s">
        <v>30</v>
      </c>
      <c r="C15" s="22" t="s">
        <v>27</v>
      </c>
      <c r="D15" s="57">
        <v>5000</v>
      </c>
      <c r="E15" s="52">
        <v>5000</v>
      </c>
      <c r="F15" s="52">
        <f>E15-M15</f>
        <v>5000</v>
      </c>
      <c r="G15" s="52">
        <v>0</v>
      </c>
      <c r="H15" s="53">
        <f>F15-G15-I15-J15-K15-L15</f>
        <v>5000</v>
      </c>
      <c r="I15" s="52">
        <v>0</v>
      </c>
      <c r="J15" s="57">
        <v>0</v>
      </c>
      <c r="K15" s="57">
        <v>0</v>
      </c>
      <c r="L15" s="57">
        <v>0</v>
      </c>
      <c r="M15" s="58">
        <v>0</v>
      </c>
      <c r="N15" s="54">
        <v>0</v>
      </c>
      <c r="O15" s="84">
        <v>0</v>
      </c>
      <c r="P15" s="102">
        <f>E15/D15%</f>
        <v>100</v>
      </c>
    </row>
    <row r="16" spans="1:16" s="1" customFormat="1" ht="13.5" thickBot="1">
      <c r="A16" s="23">
        <v>600</v>
      </c>
      <c r="B16" s="24"/>
      <c r="C16" s="24" t="s">
        <v>31</v>
      </c>
      <c r="D16" s="59">
        <f>SUM(D17:D21)</f>
        <v>6326192</v>
      </c>
      <c r="E16" s="59">
        <f>SUM(E17:E21)</f>
        <v>4879988.92</v>
      </c>
      <c r="F16" s="59">
        <f>SUM(F17:F21)</f>
        <v>966640.61</v>
      </c>
      <c r="G16" s="59">
        <f t="shared" ref="G16:M16" si="5">SUM(G17:G21)</f>
        <v>564.24</v>
      </c>
      <c r="H16" s="59">
        <f t="shared" si="5"/>
        <v>964376.37</v>
      </c>
      <c r="I16" s="59">
        <f t="shared" si="5"/>
        <v>1700</v>
      </c>
      <c r="J16" s="59">
        <f t="shared" si="5"/>
        <v>0</v>
      </c>
      <c r="K16" s="59">
        <f t="shared" si="5"/>
        <v>0</v>
      </c>
      <c r="L16" s="59">
        <f t="shared" si="5"/>
        <v>0</v>
      </c>
      <c r="M16" s="59">
        <f t="shared" si="5"/>
        <v>3913348.3099999996</v>
      </c>
      <c r="N16" s="60">
        <f>SUM(N17:N21)</f>
        <v>3913348.3099999996</v>
      </c>
      <c r="O16" s="60">
        <f>SUM(O17:O21)</f>
        <v>809420.96</v>
      </c>
      <c r="P16" s="102">
        <f t="shared" ref="P16:P80" si="6">E16/D16%</f>
        <v>77.139437437245036</v>
      </c>
    </row>
    <row r="17" spans="1:16" s="1" customFormat="1" ht="13.5" thickBot="1">
      <c r="A17" s="25"/>
      <c r="B17" s="13">
        <v>60004</v>
      </c>
      <c r="C17" s="13" t="s">
        <v>32</v>
      </c>
      <c r="D17" s="52">
        <v>817000</v>
      </c>
      <c r="E17" s="52">
        <v>728778.09</v>
      </c>
      <c r="F17" s="52">
        <f t="shared" ref="F17:F21" si="7">E17-M17</f>
        <v>728778.09</v>
      </c>
      <c r="G17" s="52">
        <v>0</v>
      </c>
      <c r="H17" s="53">
        <f>F17-G17-I17-J17-K17-L17</f>
        <v>728778.09</v>
      </c>
      <c r="I17" s="52">
        <v>0</v>
      </c>
      <c r="J17" s="52">
        <v>0</v>
      </c>
      <c r="K17" s="52">
        <v>0</v>
      </c>
      <c r="L17" s="52">
        <v>0</v>
      </c>
      <c r="M17" s="52">
        <v>0</v>
      </c>
      <c r="N17" s="54">
        <v>0</v>
      </c>
      <c r="O17" s="84">
        <v>0</v>
      </c>
      <c r="P17" s="102">
        <f t="shared" si="6"/>
        <v>89.201724602203171</v>
      </c>
    </row>
    <row r="18" spans="1:16" s="1" customFormat="1" ht="13.5" thickBot="1">
      <c r="A18" s="25"/>
      <c r="B18" s="18">
        <v>60014</v>
      </c>
      <c r="C18" s="18" t="s">
        <v>33</v>
      </c>
      <c r="D18" s="53">
        <v>2798470</v>
      </c>
      <c r="E18" s="52">
        <v>2747117.88</v>
      </c>
      <c r="F18" s="52">
        <f t="shared" si="7"/>
        <v>8911.8100000000559</v>
      </c>
      <c r="G18" s="52">
        <v>0</v>
      </c>
      <c r="H18" s="53">
        <f>F18-G18-I18-J18-K18-L18</f>
        <v>8911.8100000000559</v>
      </c>
      <c r="I18" s="52">
        <v>0</v>
      </c>
      <c r="J18" s="52">
        <v>0</v>
      </c>
      <c r="K18" s="52">
        <v>0</v>
      </c>
      <c r="L18" s="52">
        <v>0</v>
      </c>
      <c r="M18" s="52">
        <v>2738206.07</v>
      </c>
      <c r="N18" s="73">
        <f>M18</f>
        <v>2738206.07</v>
      </c>
      <c r="O18" s="103">
        <v>0</v>
      </c>
      <c r="P18" s="102">
        <f t="shared" si="6"/>
        <v>98.164993014039808</v>
      </c>
    </row>
    <row r="19" spans="1:16" s="1" customFormat="1" ht="13.5" thickBot="1">
      <c r="A19" s="26"/>
      <c r="B19" s="18">
        <v>60016</v>
      </c>
      <c r="C19" s="18" t="s">
        <v>34</v>
      </c>
      <c r="D19" s="53">
        <v>1613722</v>
      </c>
      <c r="E19" s="52">
        <v>1318571.1599999999</v>
      </c>
      <c r="F19" s="52">
        <f t="shared" si="7"/>
        <v>226907.91999999993</v>
      </c>
      <c r="G19" s="52">
        <v>564.24</v>
      </c>
      <c r="H19" s="53">
        <f t="shared" ref="H19:H21" si="8">F19-G19-I19-J19-K19-L19</f>
        <v>226343.67999999993</v>
      </c>
      <c r="I19" s="52">
        <v>0</v>
      </c>
      <c r="J19" s="53">
        <v>0</v>
      </c>
      <c r="K19" s="53">
        <v>0</v>
      </c>
      <c r="L19" s="53">
        <v>0</v>
      </c>
      <c r="M19" s="53">
        <v>1091663.24</v>
      </c>
      <c r="N19" s="73">
        <f>M19</f>
        <v>1091663.24</v>
      </c>
      <c r="O19" s="104">
        <v>783590.96</v>
      </c>
      <c r="P19" s="102">
        <f t="shared" si="6"/>
        <v>81.70993268976936</v>
      </c>
    </row>
    <row r="20" spans="1:16" s="1" customFormat="1" ht="13.5" thickBot="1">
      <c r="A20" s="26"/>
      <c r="B20" s="18">
        <v>60053</v>
      </c>
      <c r="C20" s="18" t="s">
        <v>102</v>
      </c>
      <c r="D20" s="53">
        <v>600000</v>
      </c>
      <c r="E20" s="52">
        <v>26937</v>
      </c>
      <c r="F20" s="52">
        <f t="shared" si="7"/>
        <v>0</v>
      </c>
      <c r="G20" s="52">
        <v>0</v>
      </c>
      <c r="H20" s="53">
        <f t="shared" si="8"/>
        <v>0</v>
      </c>
      <c r="I20" s="52">
        <v>0</v>
      </c>
      <c r="J20" s="53">
        <v>0</v>
      </c>
      <c r="K20" s="53">
        <v>0</v>
      </c>
      <c r="L20" s="53">
        <v>0</v>
      </c>
      <c r="M20" s="53">
        <v>26937</v>
      </c>
      <c r="N20" s="73">
        <f>M20</f>
        <v>26937</v>
      </c>
      <c r="O20" s="105">
        <v>25830</v>
      </c>
      <c r="P20" s="102">
        <f t="shared" si="6"/>
        <v>4.4894999999999996</v>
      </c>
    </row>
    <row r="21" spans="1:16" ht="13.5" thickBot="1">
      <c r="A21" s="26"/>
      <c r="B21" s="18">
        <v>60095</v>
      </c>
      <c r="C21" s="18" t="s">
        <v>27</v>
      </c>
      <c r="D21" s="53">
        <v>497000</v>
      </c>
      <c r="E21" s="52">
        <v>58584.79</v>
      </c>
      <c r="F21" s="52">
        <f t="shared" si="7"/>
        <v>2042.7900000000009</v>
      </c>
      <c r="G21" s="52">
        <v>0</v>
      </c>
      <c r="H21" s="53">
        <f t="shared" si="8"/>
        <v>342.79000000000087</v>
      </c>
      <c r="I21" s="52">
        <v>1700</v>
      </c>
      <c r="J21" s="53">
        <v>0</v>
      </c>
      <c r="K21" s="53">
        <v>0</v>
      </c>
      <c r="L21" s="53">
        <v>0</v>
      </c>
      <c r="M21" s="53">
        <v>56542</v>
      </c>
      <c r="N21" s="73">
        <f>M21</f>
        <v>56542</v>
      </c>
      <c r="O21" s="104">
        <v>0</v>
      </c>
      <c r="P21" s="102">
        <f t="shared" si="6"/>
        <v>11.787684104627767</v>
      </c>
    </row>
    <row r="22" spans="1:16" ht="13.5" thickBot="1">
      <c r="A22" s="23">
        <v>630</v>
      </c>
      <c r="B22" s="10"/>
      <c r="C22" s="10" t="s">
        <v>35</v>
      </c>
      <c r="D22" s="50">
        <f>D23</f>
        <v>2537226</v>
      </c>
      <c r="E22" s="50">
        <f>E23</f>
        <v>2385843.2999999998</v>
      </c>
      <c r="F22" s="50">
        <f>F23</f>
        <v>0</v>
      </c>
      <c r="G22" s="50">
        <f>G23</f>
        <v>0</v>
      </c>
      <c r="H22" s="50">
        <f>H23</f>
        <v>0</v>
      </c>
      <c r="I22" s="50">
        <f t="shared" ref="I22:L22" si="9">I23</f>
        <v>0</v>
      </c>
      <c r="J22" s="50">
        <f t="shared" si="9"/>
        <v>0</v>
      </c>
      <c r="K22" s="50">
        <f t="shared" si="9"/>
        <v>0</v>
      </c>
      <c r="L22" s="50">
        <f t="shared" si="9"/>
        <v>0</v>
      </c>
      <c r="M22" s="51">
        <f>M23</f>
        <v>2385843.2999999998</v>
      </c>
      <c r="N22" s="51">
        <f>SUM(N23)</f>
        <v>2385843.2999999998</v>
      </c>
      <c r="O22" s="51">
        <f>SUM(O23)</f>
        <v>2129191.5099999998</v>
      </c>
      <c r="P22" s="102">
        <f t="shared" si="6"/>
        <v>94.033535049695999</v>
      </c>
    </row>
    <row r="23" spans="1:16" ht="13.5" thickBot="1">
      <c r="A23" s="20"/>
      <c r="B23" s="22">
        <v>63095</v>
      </c>
      <c r="C23" s="22" t="s">
        <v>27</v>
      </c>
      <c r="D23" s="57">
        <v>2537226</v>
      </c>
      <c r="E23" s="52">
        <v>2385843.2999999998</v>
      </c>
      <c r="F23" s="52">
        <f>E23-M23</f>
        <v>0</v>
      </c>
      <c r="G23" s="52">
        <v>0</v>
      </c>
      <c r="H23" s="53">
        <f>F23-G23-I23-J23-K23-L23</f>
        <v>0</v>
      </c>
      <c r="I23" s="52">
        <v>0</v>
      </c>
      <c r="J23" s="57">
        <v>0</v>
      </c>
      <c r="K23" s="61">
        <v>0</v>
      </c>
      <c r="L23" s="61">
        <v>0</v>
      </c>
      <c r="M23" s="61">
        <v>2385843.2999999998</v>
      </c>
      <c r="N23" s="73">
        <f>M23</f>
        <v>2385843.2999999998</v>
      </c>
      <c r="O23" s="61">
        <v>2129191.5099999998</v>
      </c>
      <c r="P23" s="102">
        <f t="shared" si="6"/>
        <v>94.033535049695999</v>
      </c>
    </row>
    <row r="24" spans="1:16" ht="13.5" thickBot="1">
      <c r="A24" s="23">
        <v>700</v>
      </c>
      <c r="B24" s="24"/>
      <c r="C24" s="24" t="s">
        <v>36</v>
      </c>
      <c r="D24" s="59">
        <f>D25+D26</f>
        <v>720030</v>
      </c>
      <c r="E24" s="59">
        <f>E25+E26</f>
        <v>628823.04999999993</v>
      </c>
      <c r="F24" s="59">
        <f>F25+F26</f>
        <v>355858.49999999994</v>
      </c>
      <c r="G24" s="59">
        <f t="shared" ref="G24:M24" si="10">G25+G26</f>
        <v>50487.69</v>
      </c>
      <c r="H24" s="59">
        <f t="shared" si="10"/>
        <v>305162.90999999992</v>
      </c>
      <c r="I24" s="59">
        <f t="shared" si="10"/>
        <v>0</v>
      </c>
      <c r="J24" s="59">
        <f t="shared" si="10"/>
        <v>207.9</v>
      </c>
      <c r="K24" s="59">
        <f t="shared" si="10"/>
        <v>0</v>
      </c>
      <c r="L24" s="59">
        <f t="shared" si="10"/>
        <v>0</v>
      </c>
      <c r="M24" s="59">
        <f t="shared" si="10"/>
        <v>272964.55</v>
      </c>
      <c r="N24" s="60">
        <f>N25+N26</f>
        <v>272964.55</v>
      </c>
      <c r="O24" s="60">
        <f>O25+O26</f>
        <v>0</v>
      </c>
      <c r="P24" s="102">
        <f t="shared" si="6"/>
        <v>87.33289585156173</v>
      </c>
    </row>
    <row r="25" spans="1:16" ht="13.5" thickBot="1">
      <c r="A25" s="27"/>
      <c r="B25" s="13">
        <v>70005</v>
      </c>
      <c r="C25" s="28" t="s">
        <v>37</v>
      </c>
      <c r="D25" s="52">
        <v>59290</v>
      </c>
      <c r="E25" s="52">
        <v>34873.480000000003</v>
      </c>
      <c r="F25" s="52">
        <f t="shared" ref="F25:F26" si="11">E25-M25</f>
        <v>34873.480000000003</v>
      </c>
      <c r="G25" s="52">
        <v>1874</v>
      </c>
      <c r="H25" s="53">
        <f t="shared" ref="H25:H26" si="12">F25-G25-I25-J25-K25-L25</f>
        <v>32999.480000000003</v>
      </c>
      <c r="I25" s="52">
        <v>0</v>
      </c>
      <c r="J25" s="52">
        <v>0</v>
      </c>
      <c r="K25" s="52">
        <v>0</v>
      </c>
      <c r="L25" s="52">
        <v>0</v>
      </c>
      <c r="M25" s="52">
        <v>0</v>
      </c>
      <c r="N25" s="73">
        <f>M25</f>
        <v>0</v>
      </c>
      <c r="O25" s="85">
        <v>0</v>
      </c>
      <c r="P25" s="102">
        <f t="shared" si="6"/>
        <v>58.818485410693214</v>
      </c>
    </row>
    <row r="26" spans="1:16" ht="13.5" thickBot="1">
      <c r="A26" s="29"/>
      <c r="B26" s="18">
        <v>70095</v>
      </c>
      <c r="C26" s="18" t="s">
        <v>27</v>
      </c>
      <c r="D26" s="53">
        <v>660740</v>
      </c>
      <c r="E26" s="52">
        <v>593949.56999999995</v>
      </c>
      <c r="F26" s="52">
        <f t="shared" si="11"/>
        <v>320985.01999999996</v>
      </c>
      <c r="G26" s="52">
        <v>48613.69</v>
      </c>
      <c r="H26" s="53">
        <f t="shared" si="12"/>
        <v>272163.42999999993</v>
      </c>
      <c r="I26" s="52">
        <v>0</v>
      </c>
      <c r="J26" s="52">
        <v>207.9</v>
      </c>
      <c r="K26" s="52">
        <v>0</v>
      </c>
      <c r="L26" s="52">
        <v>0</v>
      </c>
      <c r="M26" s="52">
        <v>272964.55</v>
      </c>
      <c r="N26" s="73">
        <f>M26</f>
        <v>272964.55</v>
      </c>
      <c r="O26" s="86">
        <v>0</v>
      </c>
      <c r="P26" s="102">
        <f t="shared" si="6"/>
        <v>89.891571571268571</v>
      </c>
    </row>
    <row r="27" spans="1:16" ht="13.5" thickBot="1">
      <c r="A27" s="23">
        <v>710</v>
      </c>
      <c r="B27" s="24"/>
      <c r="C27" s="24" t="s">
        <v>38</v>
      </c>
      <c r="D27" s="59">
        <f t="shared" ref="D27:O27" si="13">SUM(D28:D30)</f>
        <v>561654</v>
      </c>
      <c r="E27" s="59">
        <f t="shared" si="13"/>
        <v>407431.93</v>
      </c>
      <c r="F27" s="59">
        <f t="shared" si="13"/>
        <v>407431.93</v>
      </c>
      <c r="G27" s="59">
        <f t="shared" si="13"/>
        <v>18162.759999999998</v>
      </c>
      <c r="H27" s="59">
        <f t="shared" si="13"/>
        <v>339269.17</v>
      </c>
      <c r="I27" s="59">
        <f t="shared" si="13"/>
        <v>50000</v>
      </c>
      <c r="J27" s="59">
        <f t="shared" si="13"/>
        <v>0</v>
      </c>
      <c r="K27" s="59">
        <f t="shared" si="13"/>
        <v>0</v>
      </c>
      <c r="L27" s="59">
        <f t="shared" si="13"/>
        <v>0</v>
      </c>
      <c r="M27" s="59">
        <f t="shared" si="13"/>
        <v>0</v>
      </c>
      <c r="N27" s="60">
        <f t="shared" si="13"/>
        <v>0</v>
      </c>
      <c r="O27" s="60">
        <f t="shared" si="13"/>
        <v>0</v>
      </c>
      <c r="P27" s="102">
        <f t="shared" si="6"/>
        <v>72.541445445060475</v>
      </c>
    </row>
    <row r="28" spans="1:16" ht="13.5" thickBot="1">
      <c r="A28" s="26"/>
      <c r="B28" s="13">
        <v>71004</v>
      </c>
      <c r="C28" s="28" t="s">
        <v>39</v>
      </c>
      <c r="D28" s="52">
        <v>331454</v>
      </c>
      <c r="E28" s="52">
        <v>231332.25</v>
      </c>
      <c r="F28" s="52">
        <f t="shared" ref="F28:F30" si="14">E28-M28</f>
        <v>231332.25</v>
      </c>
      <c r="G28" s="52">
        <v>1748</v>
      </c>
      <c r="H28" s="53">
        <f t="shared" ref="H28:H30" si="15">F28-G28-I28-J28-K28-L28</f>
        <v>229584.25</v>
      </c>
      <c r="I28" s="52">
        <v>0</v>
      </c>
      <c r="J28" s="52">
        <v>0</v>
      </c>
      <c r="K28" s="52">
        <v>0</v>
      </c>
      <c r="L28" s="52">
        <v>0</v>
      </c>
      <c r="M28" s="52">
        <v>0</v>
      </c>
      <c r="N28" s="54">
        <v>0</v>
      </c>
      <c r="O28" s="85">
        <v>0</v>
      </c>
      <c r="P28" s="102">
        <f t="shared" si="6"/>
        <v>69.793168886180283</v>
      </c>
    </row>
    <row r="29" spans="1:16" ht="13.5" thickBot="1">
      <c r="A29" s="26"/>
      <c r="B29" s="18">
        <v>71014</v>
      </c>
      <c r="C29" s="16" t="s">
        <v>40</v>
      </c>
      <c r="D29" s="53">
        <v>90000</v>
      </c>
      <c r="E29" s="52">
        <v>71287</v>
      </c>
      <c r="F29" s="52">
        <f t="shared" si="14"/>
        <v>71287</v>
      </c>
      <c r="G29" s="52">
        <v>0</v>
      </c>
      <c r="H29" s="53">
        <f t="shared" si="15"/>
        <v>71287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54">
        <v>0</v>
      </c>
      <c r="O29" s="86">
        <v>0</v>
      </c>
      <c r="P29" s="102">
        <f t="shared" si="6"/>
        <v>79.207777777777778</v>
      </c>
    </row>
    <row r="30" spans="1:16" ht="13.5" thickBot="1">
      <c r="A30" s="29"/>
      <c r="B30" s="18">
        <v>71035</v>
      </c>
      <c r="C30" s="18" t="s">
        <v>41</v>
      </c>
      <c r="D30" s="53">
        <v>140200</v>
      </c>
      <c r="E30" s="52">
        <v>104812.68</v>
      </c>
      <c r="F30" s="52">
        <f t="shared" si="14"/>
        <v>104812.68</v>
      </c>
      <c r="G30" s="52">
        <v>16414.759999999998</v>
      </c>
      <c r="H30" s="53">
        <f t="shared" si="15"/>
        <v>38397.919999999998</v>
      </c>
      <c r="I30" s="52">
        <v>50000</v>
      </c>
      <c r="J30" s="53">
        <v>0</v>
      </c>
      <c r="K30" s="53">
        <v>0</v>
      </c>
      <c r="L30" s="53">
        <v>0</v>
      </c>
      <c r="M30" s="53">
        <v>0</v>
      </c>
      <c r="N30" s="54">
        <v>0</v>
      </c>
      <c r="O30" s="86">
        <v>0</v>
      </c>
      <c r="P30" s="102">
        <f t="shared" si="6"/>
        <v>74.759400855920106</v>
      </c>
    </row>
    <row r="31" spans="1:16" ht="13.5" thickBot="1">
      <c r="A31" s="23">
        <v>750</v>
      </c>
      <c r="B31" s="24"/>
      <c r="C31" s="24" t="s">
        <v>42</v>
      </c>
      <c r="D31" s="59">
        <f>SUM(D32:D37)</f>
        <v>3583104</v>
      </c>
      <c r="E31" s="59">
        <f>SUM(E32:E37)</f>
        <v>3246007.18</v>
      </c>
      <c r="F31" s="59">
        <f>SUM(F32:F37)</f>
        <v>3142189.5900000003</v>
      </c>
      <c r="G31" s="59">
        <f t="shared" ref="G31:M31" si="16">SUM(G32:G37)</f>
        <v>2132260.44</v>
      </c>
      <c r="H31" s="59">
        <f t="shared" si="16"/>
        <v>803753.4300000004</v>
      </c>
      <c r="I31" s="59">
        <f t="shared" si="16"/>
        <v>0</v>
      </c>
      <c r="J31" s="59">
        <f t="shared" si="16"/>
        <v>206175.72</v>
      </c>
      <c r="K31" s="59">
        <f t="shared" si="16"/>
        <v>0</v>
      </c>
      <c r="L31" s="59">
        <f t="shared" si="16"/>
        <v>0</v>
      </c>
      <c r="M31" s="59">
        <f t="shared" si="16"/>
        <v>103817.59</v>
      </c>
      <c r="N31" s="60">
        <f>N32+N33+N34+N37</f>
        <v>103817.59</v>
      </c>
      <c r="O31" s="60">
        <f>O32+O33+O34+O37</f>
        <v>0</v>
      </c>
      <c r="P31" s="102">
        <f t="shared" si="6"/>
        <v>90.592044774586512</v>
      </c>
    </row>
    <row r="32" spans="1:16" ht="13.5" thickBot="1">
      <c r="A32" s="26"/>
      <c r="B32" s="13">
        <v>75011</v>
      </c>
      <c r="C32" s="13" t="s">
        <v>43</v>
      </c>
      <c r="D32" s="52">
        <v>85000</v>
      </c>
      <c r="E32" s="52">
        <v>85000</v>
      </c>
      <c r="F32" s="52">
        <f t="shared" ref="F32:F37" si="17">E32-M32</f>
        <v>85000</v>
      </c>
      <c r="G32" s="52">
        <v>78170.429999999993</v>
      </c>
      <c r="H32" s="53">
        <f t="shared" ref="H32:H37" si="18">F32-G32-I32-J32-K32-L32</f>
        <v>6829.570000000007</v>
      </c>
      <c r="I32" s="52">
        <v>0</v>
      </c>
      <c r="J32" s="52">
        <v>0</v>
      </c>
      <c r="K32" s="52">
        <v>0</v>
      </c>
      <c r="L32" s="52">
        <v>0</v>
      </c>
      <c r="M32" s="52">
        <v>0</v>
      </c>
      <c r="N32" s="54">
        <v>0</v>
      </c>
      <c r="O32" s="85">
        <v>0</v>
      </c>
      <c r="P32" s="102">
        <f t="shared" si="6"/>
        <v>100</v>
      </c>
    </row>
    <row r="33" spans="1:16" ht="13.5" thickBot="1">
      <c r="A33" s="26"/>
      <c r="B33" s="18">
        <v>75022</v>
      </c>
      <c r="C33" s="16" t="s">
        <v>44</v>
      </c>
      <c r="D33" s="53">
        <v>195300</v>
      </c>
      <c r="E33" s="52">
        <v>157812.87</v>
      </c>
      <c r="F33" s="52">
        <f t="shared" si="17"/>
        <v>157812.87</v>
      </c>
      <c r="G33" s="52">
        <v>0</v>
      </c>
      <c r="H33" s="53">
        <f t="shared" si="18"/>
        <v>13072.729999999981</v>
      </c>
      <c r="I33" s="52">
        <v>0</v>
      </c>
      <c r="J33" s="52">
        <v>144740.14000000001</v>
      </c>
      <c r="K33" s="52">
        <v>0</v>
      </c>
      <c r="L33" s="52">
        <v>0</v>
      </c>
      <c r="M33" s="52">
        <v>0</v>
      </c>
      <c r="N33" s="54">
        <v>0</v>
      </c>
      <c r="O33" s="86">
        <v>0</v>
      </c>
      <c r="P33" s="102">
        <f t="shared" si="6"/>
        <v>80.805360983102915</v>
      </c>
    </row>
    <row r="34" spans="1:16" ht="13.5" thickBot="1">
      <c r="A34" s="29"/>
      <c r="B34" s="18">
        <v>75023</v>
      </c>
      <c r="C34" s="16" t="s">
        <v>45</v>
      </c>
      <c r="D34" s="53">
        <v>2975970</v>
      </c>
      <c r="E34" s="52">
        <v>2739525.72</v>
      </c>
      <c r="F34" s="52">
        <f t="shared" si="17"/>
        <v>2635708.1300000004</v>
      </c>
      <c r="G34" s="52">
        <v>2046519.78</v>
      </c>
      <c r="H34" s="53">
        <f t="shared" si="18"/>
        <v>584496.83000000031</v>
      </c>
      <c r="I34" s="52">
        <v>0</v>
      </c>
      <c r="J34" s="52">
        <v>4691.5200000000004</v>
      </c>
      <c r="K34" s="52">
        <v>0</v>
      </c>
      <c r="L34" s="52">
        <v>0</v>
      </c>
      <c r="M34" s="52">
        <v>103817.59</v>
      </c>
      <c r="N34" s="73">
        <f>M34</f>
        <v>103817.59</v>
      </c>
      <c r="O34" s="86">
        <v>0</v>
      </c>
      <c r="P34" s="102">
        <f t="shared" si="6"/>
        <v>92.054883617778415</v>
      </c>
    </row>
    <row r="35" spans="1:16" ht="13.5" thickBot="1">
      <c r="A35" s="26"/>
      <c r="B35" s="18">
        <v>75056</v>
      </c>
      <c r="C35" s="16" t="s">
        <v>103</v>
      </c>
      <c r="D35" s="53">
        <v>27794</v>
      </c>
      <c r="E35" s="52">
        <v>23753.23</v>
      </c>
      <c r="F35" s="52">
        <f t="shared" si="17"/>
        <v>23753.23</v>
      </c>
      <c r="G35" s="52">
        <v>3537.23</v>
      </c>
      <c r="H35" s="53">
        <f t="shared" si="18"/>
        <v>836</v>
      </c>
      <c r="I35" s="52">
        <v>0</v>
      </c>
      <c r="J35" s="52">
        <v>19380</v>
      </c>
      <c r="K35" s="52">
        <v>0</v>
      </c>
      <c r="L35" s="52">
        <v>0</v>
      </c>
      <c r="M35" s="52">
        <v>0</v>
      </c>
      <c r="N35" s="54">
        <v>0</v>
      </c>
      <c r="O35" s="86">
        <v>0</v>
      </c>
      <c r="P35" s="102">
        <f t="shared" si="6"/>
        <v>85.461718356479821</v>
      </c>
    </row>
    <row r="36" spans="1:16" ht="13.5" thickBot="1">
      <c r="A36" s="30"/>
      <c r="B36" s="18">
        <v>75075</v>
      </c>
      <c r="C36" s="18" t="s">
        <v>46</v>
      </c>
      <c r="D36" s="53">
        <v>143140</v>
      </c>
      <c r="E36" s="52">
        <v>138986.92000000001</v>
      </c>
      <c r="F36" s="52">
        <f t="shared" si="17"/>
        <v>138986.92000000001</v>
      </c>
      <c r="G36" s="52">
        <v>4033</v>
      </c>
      <c r="H36" s="53">
        <f t="shared" si="18"/>
        <v>134953.92000000001</v>
      </c>
      <c r="I36" s="52">
        <v>0</v>
      </c>
      <c r="J36" s="53">
        <v>0</v>
      </c>
      <c r="K36" s="53">
        <v>0</v>
      </c>
      <c r="L36" s="53">
        <v>0</v>
      </c>
      <c r="M36" s="53">
        <v>0</v>
      </c>
      <c r="N36" s="62">
        <v>0</v>
      </c>
      <c r="O36" s="86">
        <v>0</v>
      </c>
      <c r="P36" s="102">
        <f t="shared" si="6"/>
        <v>97.098588794187506</v>
      </c>
    </row>
    <row r="37" spans="1:16" ht="13.5" thickBot="1">
      <c r="A37" s="29"/>
      <c r="B37" s="18">
        <v>75095</v>
      </c>
      <c r="C37" s="18" t="s">
        <v>27</v>
      </c>
      <c r="D37" s="53">
        <v>155900</v>
      </c>
      <c r="E37" s="52">
        <v>100928.44</v>
      </c>
      <c r="F37" s="52">
        <f t="shared" si="17"/>
        <v>100928.44</v>
      </c>
      <c r="G37" s="52">
        <v>0</v>
      </c>
      <c r="H37" s="53">
        <f t="shared" si="18"/>
        <v>63564.380000000005</v>
      </c>
      <c r="I37" s="52">
        <v>0</v>
      </c>
      <c r="J37" s="52">
        <v>37364.06</v>
      </c>
      <c r="K37" s="52">
        <v>0</v>
      </c>
      <c r="L37" s="52">
        <v>0</v>
      </c>
      <c r="M37" s="52">
        <v>0</v>
      </c>
      <c r="N37" s="54">
        <v>0</v>
      </c>
      <c r="O37" s="86">
        <v>0</v>
      </c>
      <c r="P37" s="102">
        <f t="shared" si="6"/>
        <v>64.739217447081458</v>
      </c>
    </row>
    <row r="38" spans="1:16" ht="34.5" thickBot="1">
      <c r="A38" s="23">
        <v>751</v>
      </c>
      <c r="B38" s="10"/>
      <c r="C38" s="31" t="s">
        <v>47</v>
      </c>
      <c r="D38" s="50">
        <f>SUM(D39:D41)</f>
        <v>26478</v>
      </c>
      <c r="E38" s="50">
        <f t="shared" ref="E38:L38" si="19">SUM(E39:E41)</f>
        <v>24045.239999999998</v>
      </c>
      <c r="F38" s="50">
        <f t="shared" si="19"/>
        <v>24045.239999999998</v>
      </c>
      <c r="G38" s="50">
        <f t="shared" si="19"/>
        <v>6592.99</v>
      </c>
      <c r="H38" s="50">
        <f t="shared" si="19"/>
        <v>11552.25</v>
      </c>
      <c r="I38" s="50">
        <f t="shared" si="19"/>
        <v>0</v>
      </c>
      <c r="J38" s="50">
        <f t="shared" si="19"/>
        <v>5900</v>
      </c>
      <c r="K38" s="50">
        <f t="shared" si="19"/>
        <v>0</v>
      </c>
      <c r="L38" s="50">
        <f t="shared" si="19"/>
        <v>0</v>
      </c>
      <c r="M38" s="50">
        <f t="shared" ref="M38" si="20">M39+M41</f>
        <v>0</v>
      </c>
      <c r="N38" s="51">
        <f>N39+N41</f>
        <v>0</v>
      </c>
      <c r="O38" s="51">
        <f>O39+O41</f>
        <v>0</v>
      </c>
      <c r="P38" s="102">
        <f t="shared" si="6"/>
        <v>90.812145932472248</v>
      </c>
    </row>
    <row r="39" spans="1:16" ht="23.25" thickBot="1">
      <c r="A39" s="29"/>
      <c r="B39" s="13">
        <v>75101</v>
      </c>
      <c r="C39" s="32" t="s">
        <v>48</v>
      </c>
      <c r="D39" s="52">
        <v>1578</v>
      </c>
      <c r="E39" s="52">
        <v>1578</v>
      </c>
      <c r="F39" s="52">
        <f t="shared" ref="F39:F41" si="21">E39-M39</f>
        <v>1578</v>
      </c>
      <c r="G39" s="52">
        <v>1578</v>
      </c>
      <c r="H39" s="53">
        <f t="shared" ref="H39:H41" si="22">F39-G39-I39-J39-K39-L39</f>
        <v>0</v>
      </c>
      <c r="I39" s="52">
        <v>0</v>
      </c>
      <c r="J39" s="52">
        <v>0</v>
      </c>
      <c r="K39" s="52">
        <v>0</v>
      </c>
      <c r="L39" s="52">
        <v>0</v>
      </c>
      <c r="M39" s="52">
        <v>0</v>
      </c>
      <c r="N39" s="54">
        <v>0</v>
      </c>
      <c r="O39" s="85">
        <v>0</v>
      </c>
      <c r="P39" s="102">
        <f t="shared" si="6"/>
        <v>100</v>
      </c>
    </row>
    <row r="40" spans="1:16" ht="13.5" thickBot="1">
      <c r="A40" s="26"/>
      <c r="B40" s="13">
        <v>75108</v>
      </c>
      <c r="C40" s="28" t="s">
        <v>105</v>
      </c>
      <c r="D40" s="52">
        <v>12900</v>
      </c>
      <c r="E40" s="52">
        <v>12900</v>
      </c>
      <c r="F40" s="52">
        <f t="shared" si="21"/>
        <v>12900</v>
      </c>
      <c r="G40" s="52">
        <v>5014.99</v>
      </c>
      <c r="H40" s="53">
        <f t="shared" si="22"/>
        <v>1985.0100000000002</v>
      </c>
      <c r="I40" s="52"/>
      <c r="J40" s="52">
        <v>5900</v>
      </c>
      <c r="K40" s="52"/>
      <c r="L40" s="52"/>
      <c r="M40" s="52"/>
      <c r="N40" s="54"/>
      <c r="O40" s="85"/>
      <c r="P40" s="102">
        <f t="shared" si="6"/>
        <v>100</v>
      </c>
    </row>
    <row r="41" spans="1:16" ht="13.5" thickBot="1">
      <c r="A41" s="26"/>
      <c r="B41" s="13">
        <v>75195</v>
      </c>
      <c r="C41" s="28" t="s">
        <v>27</v>
      </c>
      <c r="D41" s="52">
        <v>12000</v>
      </c>
      <c r="E41" s="52">
        <v>9567.24</v>
      </c>
      <c r="F41" s="52">
        <f t="shared" si="21"/>
        <v>9567.24</v>
      </c>
      <c r="G41" s="52">
        <v>0</v>
      </c>
      <c r="H41" s="53">
        <f t="shared" si="22"/>
        <v>9567.24</v>
      </c>
      <c r="I41" s="52">
        <v>0</v>
      </c>
      <c r="J41" s="52">
        <v>0</v>
      </c>
      <c r="K41" s="52">
        <v>0</v>
      </c>
      <c r="L41" s="52">
        <v>0</v>
      </c>
      <c r="M41" s="52">
        <v>0</v>
      </c>
      <c r="N41" s="54">
        <v>0</v>
      </c>
      <c r="O41" s="86">
        <v>0</v>
      </c>
      <c r="P41" s="102">
        <f t="shared" si="6"/>
        <v>79.727000000000004</v>
      </c>
    </row>
    <row r="42" spans="1:16" ht="23.25" thickBot="1">
      <c r="A42" s="25">
        <v>754</v>
      </c>
      <c r="B42" s="33"/>
      <c r="C42" s="31" t="s">
        <v>49</v>
      </c>
      <c r="D42" s="50">
        <f>SUM(D43:D47)</f>
        <v>2609830</v>
      </c>
      <c r="E42" s="50">
        <f>SUM(E43:E47)</f>
        <v>2376799.1800000002</v>
      </c>
      <c r="F42" s="50">
        <f>SUM(F43:F47)</f>
        <v>390360.00000000012</v>
      </c>
      <c r="G42" s="50">
        <f t="shared" ref="G42:O42" si="23">SUM(G43:G47)</f>
        <v>12629.68</v>
      </c>
      <c r="H42" s="50">
        <f t="shared" si="23"/>
        <v>56430.320000000145</v>
      </c>
      <c r="I42" s="50">
        <f t="shared" si="23"/>
        <v>321300</v>
      </c>
      <c r="J42" s="50">
        <f t="shared" si="23"/>
        <v>0</v>
      </c>
      <c r="K42" s="50">
        <f t="shared" si="23"/>
        <v>0</v>
      </c>
      <c r="L42" s="50">
        <f t="shared" si="23"/>
        <v>0</v>
      </c>
      <c r="M42" s="50">
        <f t="shared" si="23"/>
        <v>1986439.18</v>
      </c>
      <c r="N42" s="51">
        <f t="shared" si="23"/>
        <v>1986439.18</v>
      </c>
      <c r="O42" s="51">
        <f t="shared" si="23"/>
        <v>1770175.09</v>
      </c>
      <c r="P42" s="102">
        <f t="shared" si="6"/>
        <v>91.071034511826454</v>
      </c>
    </row>
    <row r="43" spans="1:16" ht="13.5" thickBot="1">
      <c r="A43" s="34"/>
      <c r="B43" s="13">
        <v>75405</v>
      </c>
      <c r="C43" s="13" t="s">
        <v>50</v>
      </c>
      <c r="D43" s="52">
        <v>10000</v>
      </c>
      <c r="E43" s="52">
        <v>10000</v>
      </c>
      <c r="F43" s="52">
        <f t="shared" ref="F43:F47" si="24">E43-M43</f>
        <v>10000</v>
      </c>
      <c r="G43" s="52">
        <v>0</v>
      </c>
      <c r="H43" s="53">
        <f>F43-G43-I43-J43-K43-L43</f>
        <v>10000</v>
      </c>
      <c r="I43" s="52">
        <v>0</v>
      </c>
      <c r="J43" s="52">
        <v>0</v>
      </c>
      <c r="K43" s="52">
        <v>0</v>
      </c>
      <c r="L43" s="52">
        <v>0</v>
      </c>
      <c r="M43" s="52">
        <v>0</v>
      </c>
      <c r="N43" s="54">
        <v>0</v>
      </c>
      <c r="O43" s="85">
        <v>0</v>
      </c>
      <c r="P43" s="102">
        <f t="shared" si="6"/>
        <v>100</v>
      </c>
    </row>
    <row r="44" spans="1:16" ht="13.5" thickBot="1">
      <c r="A44" s="25"/>
      <c r="B44" s="18">
        <v>75406</v>
      </c>
      <c r="C44" s="18" t="s">
        <v>51</v>
      </c>
      <c r="D44" s="53">
        <v>8000</v>
      </c>
      <c r="E44" s="52">
        <v>8000</v>
      </c>
      <c r="F44" s="52">
        <f t="shared" si="24"/>
        <v>8000</v>
      </c>
      <c r="G44" s="52">
        <v>0</v>
      </c>
      <c r="H44" s="53">
        <v>8000</v>
      </c>
      <c r="I44" s="52">
        <v>0</v>
      </c>
      <c r="J44" s="52">
        <v>0</v>
      </c>
      <c r="K44" s="52">
        <v>0</v>
      </c>
      <c r="L44" s="52">
        <v>0</v>
      </c>
      <c r="M44" s="52">
        <v>0</v>
      </c>
      <c r="N44" s="54">
        <v>0</v>
      </c>
      <c r="O44" s="86">
        <v>0</v>
      </c>
      <c r="P44" s="102">
        <f t="shared" si="6"/>
        <v>100</v>
      </c>
    </row>
    <row r="45" spans="1:16" ht="13.5" thickBot="1">
      <c r="A45" s="26"/>
      <c r="B45" s="18">
        <v>75412</v>
      </c>
      <c r="C45" s="18" t="s">
        <v>52</v>
      </c>
      <c r="D45" s="53">
        <v>2471930</v>
      </c>
      <c r="E45" s="52">
        <v>2263422.58</v>
      </c>
      <c r="F45" s="52">
        <f t="shared" si="24"/>
        <v>366983.40000000014</v>
      </c>
      <c r="G45" s="52">
        <v>12629.68</v>
      </c>
      <c r="H45" s="53">
        <f>F45-G45-I45-J45-K45-L45</f>
        <v>34353.720000000147</v>
      </c>
      <c r="I45" s="52">
        <v>320000</v>
      </c>
      <c r="J45" s="52">
        <v>0</v>
      </c>
      <c r="K45" s="52">
        <v>0</v>
      </c>
      <c r="L45" s="52">
        <v>0</v>
      </c>
      <c r="M45" s="52">
        <v>1896439.18</v>
      </c>
      <c r="N45" s="73">
        <f>M45</f>
        <v>1896439.18</v>
      </c>
      <c r="O45" s="54">
        <v>1770175.09</v>
      </c>
      <c r="P45" s="102">
        <f t="shared" si="6"/>
        <v>91.564994963449621</v>
      </c>
    </row>
    <row r="46" spans="1:16" ht="13.5" thickBot="1">
      <c r="A46" s="26"/>
      <c r="B46" s="18">
        <v>75414</v>
      </c>
      <c r="C46" s="18" t="s">
        <v>53</v>
      </c>
      <c r="D46" s="62">
        <v>13600</v>
      </c>
      <c r="E46" s="54">
        <v>4076.6</v>
      </c>
      <c r="F46" s="52">
        <f t="shared" si="24"/>
        <v>4076.6</v>
      </c>
      <c r="G46" s="63">
        <v>0</v>
      </c>
      <c r="H46" s="53">
        <f>F46-G46-I46-J46-K46-L46</f>
        <v>4076.6</v>
      </c>
      <c r="I46" s="52">
        <v>0</v>
      </c>
      <c r="J46" s="52">
        <v>0</v>
      </c>
      <c r="K46" s="52">
        <v>0</v>
      </c>
      <c r="L46" s="52">
        <v>0</v>
      </c>
      <c r="M46" s="52">
        <v>0</v>
      </c>
      <c r="N46" s="54">
        <v>0</v>
      </c>
      <c r="O46" s="86">
        <v>0</v>
      </c>
      <c r="P46" s="102">
        <f t="shared" si="6"/>
        <v>29.974999999999998</v>
      </c>
    </row>
    <row r="47" spans="1:16" ht="13.5" thickBot="1">
      <c r="A47" s="29"/>
      <c r="B47" s="18">
        <v>75495</v>
      </c>
      <c r="C47" s="18" t="s">
        <v>27</v>
      </c>
      <c r="D47" s="62">
        <v>106300</v>
      </c>
      <c r="E47" s="54">
        <v>91300</v>
      </c>
      <c r="F47" s="52">
        <f t="shared" si="24"/>
        <v>1300</v>
      </c>
      <c r="G47" s="63">
        <v>0</v>
      </c>
      <c r="H47" s="53">
        <f>F47-G47-I47-J47-K47-L47</f>
        <v>0</v>
      </c>
      <c r="I47" s="52">
        <v>1300</v>
      </c>
      <c r="J47" s="52">
        <v>0</v>
      </c>
      <c r="K47" s="52">
        <v>0</v>
      </c>
      <c r="L47" s="52">
        <v>0</v>
      </c>
      <c r="M47" s="52">
        <v>90000</v>
      </c>
      <c r="N47" s="73">
        <f>M47</f>
        <v>90000</v>
      </c>
      <c r="O47" s="86">
        <v>0</v>
      </c>
      <c r="P47" s="102">
        <f t="shared" si="6"/>
        <v>85.888993414863592</v>
      </c>
    </row>
    <row r="48" spans="1:16" ht="45.75" thickBot="1">
      <c r="A48" s="35">
        <v>756</v>
      </c>
      <c r="B48" s="36"/>
      <c r="C48" s="37" t="s">
        <v>54</v>
      </c>
      <c r="D48" s="64">
        <f t="shared" ref="D48:O48" si="25">SUM(D49)</f>
        <v>71140</v>
      </c>
      <c r="E48" s="59">
        <f t="shared" si="25"/>
        <v>60039.43</v>
      </c>
      <c r="F48" s="59">
        <f t="shared" si="25"/>
        <v>60039.43</v>
      </c>
      <c r="G48" s="64">
        <f t="shared" si="25"/>
        <v>37504.449999999997</v>
      </c>
      <c r="H48" s="59">
        <f t="shared" si="25"/>
        <v>22534.980000000003</v>
      </c>
      <c r="I48" s="64">
        <f t="shared" si="25"/>
        <v>0</v>
      </c>
      <c r="J48" s="59">
        <f t="shared" si="25"/>
        <v>0</v>
      </c>
      <c r="K48" s="64">
        <f t="shared" si="25"/>
        <v>0</v>
      </c>
      <c r="L48" s="59">
        <f t="shared" si="25"/>
        <v>0</v>
      </c>
      <c r="M48" s="64">
        <f t="shared" si="25"/>
        <v>0</v>
      </c>
      <c r="N48" s="60">
        <f t="shared" si="25"/>
        <v>0</v>
      </c>
      <c r="O48" s="60">
        <f t="shared" si="25"/>
        <v>0</v>
      </c>
      <c r="P48" s="102">
        <f t="shared" si="6"/>
        <v>84.3961624964858</v>
      </c>
    </row>
    <row r="49" spans="1:16" ht="23.25" thickBot="1">
      <c r="A49" s="20"/>
      <c r="B49" s="38">
        <v>75647</v>
      </c>
      <c r="C49" s="32" t="s">
        <v>55</v>
      </c>
      <c r="D49" s="65">
        <v>71140</v>
      </c>
      <c r="E49" s="52">
        <v>60039.43</v>
      </c>
      <c r="F49" s="52">
        <f>E49-M49</f>
        <v>60039.43</v>
      </c>
      <c r="G49" s="66">
        <v>37504.449999999997</v>
      </c>
      <c r="H49" s="53">
        <f>F49-G49-I49-J49-K49-L49</f>
        <v>22534.980000000003</v>
      </c>
      <c r="I49" s="52">
        <v>0</v>
      </c>
      <c r="J49" s="57">
        <v>0</v>
      </c>
      <c r="K49" s="65">
        <v>0</v>
      </c>
      <c r="L49" s="57">
        <v>0</v>
      </c>
      <c r="M49" s="65">
        <v>0</v>
      </c>
      <c r="N49" s="54">
        <v>0</v>
      </c>
      <c r="O49" s="86">
        <v>0</v>
      </c>
      <c r="P49" s="102">
        <f t="shared" si="6"/>
        <v>84.3961624964858</v>
      </c>
    </row>
    <row r="50" spans="1:16" ht="13.5" thickBot="1">
      <c r="A50" s="23">
        <v>758</v>
      </c>
      <c r="B50" s="24"/>
      <c r="C50" s="24" t="s">
        <v>56</v>
      </c>
      <c r="D50" s="60">
        <f>SUM(D51:D52)</f>
        <v>699088</v>
      </c>
      <c r="E50" s="60">
        <f t="shared" ref="E50:H50" si="26">SUM(E51:E52)</f>
        <v>172204</v>
      </c>
      <c r="F50" s="60">
        <f t="shared" si="26"/>
        <v>172204</v>
      </c>
      <c r="G50" s="60">
        <f t="shared" si="26"/>
        <v>0</v>
      </c>
      <c r="H50" s="60">
        <f t="shared" si="26"/>
        <v>172204</v>
      </c>
      <c r="I50" s="64">
        <f t="shared" ref="I50:L50" si="27">SUM(I51:I51)</f>
        <v>0</v>
      </c>
      <c r="J50" s="60">
        <f t="shared" si="27"/>
        <v>0</v>
      </c>
      <c r="K50" s="60">
        <f t="shared" si="27"/>
        <v>0</v>
      </c>
      <c r="L50" s="60">
        <f t="shared" si="27"/>
        <v>0</v>
      </c>
      <c r="M50" s="64">
        <f>SUM(M51:M51)</f>
        <v>0</v>
      </c>
      <c r="N50" s="60">
        <f>N51</f>
        <v>0</v>
      </c>
      <c r="O50" s="60">
        <f>O51</f>
        <v>0</v>
      </c>
      <c r="P50" s="102">
        <f t="shared" si="6"/>
        <v>24.632664271164717</v>
      </c>
    </row>
    <row r="51" spans="1:16" ht="13.5" thickBot="1">
      <c r="A51" s="26"/>
      <c r="B51" s="13">
        <v>75818</v>
      </c>
      <c r="C51" s="13" t="s">
        <v>57</v>
      </c>
      <c r="D51" s="52">
        <v>526884</v>
      </c>
      <c r="E51" s="52">
        <v>0</v>
      </c>
      <c r="F51" s="52">
        <f t="shared" ref="F51:F52" si="28">E51-M51</f>
        <v>0</v>
      </c>
      <c r="G51" s="52">
        <v>0</v>
      </c>
      <c r="H51" s="53">
        <f>F51-G51-I51-J51-K51-L51</f>
        <v>0</v>
      </c>
      <c r="I51" s="52">
        <v>0</v>
      </c>
      <c r="J51" s="52">
        <v>0</v>
      </c>
      <c r="K51" s="52"/>
      <c r="L51" s="52">
        <v>0</v>
      </c>
      <c r="M51" s="52">
        <v>0</v>
      </c>
      <c r="N51" s="73">
        <f>M51</f>
        <v>0</v>
      </c>
      <c r="O51" s="85">
        <v>0</v>
      </c>
      <c r="P51" s="102">
        <f t="shared" si="6"/>
        <v>0</v>
      </c>
    </row>
    <row r="52" spans="1:16" ht="23.25" thickBot="1">
      <c r="A52" s="26"/>
      <c r="B52" s="40">
        <v>75831</v>
      </c>
      <c r="C52" s="46" t="s">
        <v>99</v>
      </c>
      <c r="D52" s="67">
        <v>172204</v>
      </c>
      <c r="E52" s="67">
        <v>172204</v>
      </c>
      <c r="F52" s="52">
        <f t="shared" si="28"/>
        <v>172204</v>
      </c>
      <c r="G52" s="67">
        <v>0</v>
      </c>
      <c r="H52" s="53">
        <f>F52-G52-I52-J52-K52-L52</f>
        <v>172204</v>
      </c>
      <c r="I52" s="67">
        <v>0</v>
      </c>
      <c r="J52" s="67">
        <v>0</v>
      </c>
      <c r="K52" s="67">
        <v>0</v>
      </c>
      <c r="L52" s="67">
        <v>0</v>
      </c>
      <c r="M52" s="67">
        <v>0</v>
      </c>
      <c r="N52" s="68">
        <v>0</v>
      </c>
      <c r="O52" s="87">
        <v>0</v>
      </c>
      <c r="P52" s="102">
        <f t="shared" si="6"/>
        <v>100</v>
      </c>
    </row>
    <row r="53" spans="1:16" ht="13.5" thickBot="1">
      <c r="A53" s="23">
        <v>801</v>
      </c>
      <c r="B53" s="24"/>
      <c r="C53" s="24" t="s">
        <v>58</v>
      </c>
      <c r="D53" s="59">
        <f>SUM(D54:D62)</f>
        <v>15453325</v>
      </c>
      <c r="E53" s="59">
        <f>SUM(E54:E62)</f>
        <v>14604159.390000002</v>
      </c>
      <c r="F53" s="59">
        <f>SUM(F54:F62)</f>
        <v>11286116.730000002</v>
      </c>
      <c r="G53" s="59">
        <f t="shared" ref="G53:M53" si="29">SUM(G54:G62)</f>
        <v>7911962.5300000003</v>
      </c>
      <c r="H53" s="59">
        <f t="shared" si="29"/>
        <v>2208317.4500000007</v>
      </c>
      <c r="I53" s="59">
        <f t="shared" si="29"/>
        <v>648199.88</v>
      </c>
      <c r="J53" s="59">
        <f t="shared" si="29"/>
        <v>468135.01999999996</v>
      </c>
      <c r="K53" s="59">
        <f t="shared" si="29"/>
        <v>49501.85</v>
      </c>
      <c r="L53" s="59">
        <f t="shared" si="29"/>
        <v>0</v>
      </c>
      <c r="M53" s="59">
        <f t="shared" si="29"/>
        <v>3318042.66</v>
      </c>
      <c r="N53" s="69">
        <f>SUM(N54:N62)</f>
        <v>3318042.66</v>
      </c>
      <c r="O53" s="69">
        <f>SUM(O54:O62)</f>
        <v>3218227.4</v>
      </c>
      <c r="P53" s="102">
        <f t="shared" si="6"/>
        <v>94.504965047975134</v>
      </c>
    </row>
    <row r="54" spans="1:16" ht="13.5" thickBot="1">
      <c r="A54" s="26"/>
      <c r="B54" s="13">
        <v>80101</v>
      </c>
      <c r="C54" s="13" t="s">
        <v>59</v>
      </c>
      <c r="D54" s="52">
        <v>5771002</v>
      </c>
      <c r="E54" s="52">
        <v>5650996.0800000001</v>
      </c>
      <c r="F54" s="52">
        <f t="shared" ref="F54:F62" si="30">E54-M54</f>
        <v>5627780.6500000004</v>
      </c>
      <c r="G54" s="52">
        <v>4197185.57</v>
      </c>
      <c r="H54" s="53">
        <f t="shared" ref="H54:H62" si="31">F54-G54-I54-J54-K54-L54</f>
        <v>1179192.71</v>
      </c>
      <c r="I54" s="52">
        <v>0</v>
      </c>
      <c r="J54" s="52">
        <v>251402.37</v>
      </c>
      <c r="K54" s="52">
        <v>0</v>
      </c>
      <c r="L54" s="52">
        <v>0</v>
      </c>
      <c r="M54" s="52">
        <v>23215.43</v>
      </c>
      <c r="N54" s="73">
        <f>M54</f>
        <v>23215.43</v>
      </c>
      <c r="O54" s="85">
        <v>0</v>
      </c>
      <c r="P54" s="102">
        <f t="shared" si="6"/>
        <v>97.920535809899221</v>
      </c>
    </row>
    <row r="55" spans="1:16" ht="23.25" thickBot="1">
      <c r="A55" s="26"/>
      <c r="B55" s="18">
        <v>80103</v>
      </c>
      <c r="C55" s="16" t="s">
        <v>60</v>
      </c>
      <c r="D55" s="53">
        <v>408950</v>
      </c>
      <c r="E55" s="52">
        <v>388322.48</v>
      </c>
      <c r="F55" s="52">
        <f t="shared" si="30"/>
        <v>388322.48</v>
      </c>
      <c r="G55" s="52">
        <v>346089.42</v>
      </c>
      <c r="H55" s="53">
        <f t="shared" si="31"/>
        <v>18211.769999999997</v>
      </c>
      <c r="I55" s="52">
        <v>0</v>
      </c>
      <c r="J55" s="52">
        <v>24021.29</v>
      </c>
      <c r="K55" s="52">
        <v>0</v>
      </c>
      <c r="L55" s="52">
        <v>0</v>
      </c>
      <c r="M55" s="52">
        <v>0</v>
      </c>
      <c r="N55" s="54">
        <v>0</v>
      </c>
      <c r="O55" s="86">
        <v>0</v>
      </c>
      <c r="P55" s="102">
        <f t="shared" si="6"/>
        <v>94.955979948648974</v>
      </c>
    </row>
    <row r="56" spans="1:16" ht="13.5" thickBot="1">
      <c r="A56" s="26"/>
      <c r="B56" s="18">
        <v>80104</v>
      </c>
      <c r="C56" s="18" t="s">
        <v>61</v>
      </c>
      <c r="D56" s="53">
        <v>1788260</v>
      </c>
      <c r="E56" s="52">
        <v>1346370.9</v>
      </c>
      <c r="F56" s="52">
        <f t="shared" si="30"/>
        <v>1346370.9</v>
      </c>
      <c r="G56" s="52">
        <v>548200.07999999996</v>
      </c>
      <c r="H56" s="53">
        <f t="shared" si="31"/>
        <v>109796.72999999995</v>
      </c>
      <c r="I56" s="52">
        <v>648199.88</v>
      </c>
      <c r="J56" s="53">
        <v>40174.21</v>
      </c>
      <c r="K56" s="53">
        <v>0</v>
      </c>
      <c r="L56" s="52">
        <v>0</v>
      </c>
      <c r="M56" s="70">
        <v>0</v>
      </c>
      <c r="N56" s="71">
        <v>0</v>
      </c>
      <c r="O56" s="86">
        <v>0</v>
      </c>
      <c r="P56" s="102">
        <f t="shared" si="6"/>
        <v>75.289437777504389</v>
      </c>
    </row>
    <row r="57" spans="1:16" ht="13.5" thickBot="1">
      <c r="A57" s="26"/>
      <c r="B57" s="18">
        <v>80110</v>
      </c>
      <c r="C57" s="18" t="s">
        <v>62</v>
      </c>
      <c r="D57" s="53">
        <v>6121433</v>
      </c>
      <c r="E57" s="52">
        <v>6004347.3200000003</v>
      </c>
      <c r="F57" s="52">
        <f t="shared" si="30"/>
        <v>2718435.7800000003</v>
      </c>
      <c r="G57" s="52">
        <v>2201680.5299999998</v>
      </c>
      <c r="H57" s="53">
        <f t="shared" si="31"/>
        <v>321192.44000000053</v>
      </c>
      <c r="I57" s="52">
        <v>0</v>
      </c>
      <c r="J57" s="52">
        <v>146060.96</v>
      </c>
      <c r="K57" s="52">
        <v>49501.85</v>
      </c>
      <c r="L57" s="52">
        <v>0</v>
      </c>
      <c r="M57" s="52">
        <v>3285911.54</v>
      </c>
      <c r="N57" s="73">
        <f>M57</f>
        <v>3285911.54</v>
      </c>
      <c r="O57" s="54">
        <v>3218227.4</v>
      </c>
      <c r="P57" s="102">
        <f t="shared" si="6"/>
        <v>98.087283157391411</v>
      </c>
    </row>
    <row r="58" spans="1:16" ht="13.5" thickBot="1">
      <c r="A58" s="26"/>
      <c r="B58" s="18">
        <v>80113</v>
      </c>
      <c r="C58" s="18" t="s">
        <v>63</v>
      </c>
      <c r="D58" s="53">
        <v>666500</v>
      </c>
      <c r="E58" s="52">
        <v>538698.47</v>
      </c>
      <c r="F58" s="52">
        <f t="shared" si="30"/>
        <v>538698.47</v>
      </c>
      <c r="G58" s="52">
        <v>90678.37</v>
      </c>
      <c r="H58" s="53">
        <f t="shared" si="31"/>
        <v>447639.01999999996</v>
      </c>
      <c r="I58" s="52">
        <v>0</v>
      </c>
      <c r="J58" s="52">
        <v>381.08</v>
      </c>
      <c r="K58" s="52">
        <v>0</v>
      </c>
      <c r="L58" s="52">
        <v>0</v>
      </c>
      <c r="M58" s="52">
        <v>0</v>
      </c>
      <c r="N58" s="54">
        <v>0</v>
      </c>
      <c r="O58" s="86">
        <v>0</v>
      </c>
      <c r="P58" s="102">
        <f t="shared" si="6"/>
        <v>80.824976744186046</v>
      </c>
    </row>
    <row r="59" spans="1:16" ht="23.25" thickBot="1">
      <c r="A59" s="26"/>
      <c r="B59" s="18">
        <v>80114</v>
      </c>
      <c r="C59" s="16" t="s">
        <v>64</v>
      </c>
      <c r="D59" s="53">
        <v>266280</v>
      </c>
      <c r="E59" s="52">
        <v>259977.79</v>
      </c>
      <c r="F59" s="52">
        <f t="shared" si="30"/>
        <v>259977.79</v>
      </c>
      <c r="G59" s="52">
        <v>230332.9</v>
      </c>
      <c r="H59" s="53">
        <f t="shared" si="31"/>
        <v>29444.890000000014</v>
      </c>
      <c r="I59" s="52">
        <v>0</v>
      </c>
      <c r="J59" s="53">
        <v>200</v>
      </c>
      <c r="K59" s="53">
        <v>0</v>
      </c>
      <c r="L59" s="52">
        <v>0</v>
      </c>
      <c r="M59" s="53">
        <v>0</v>
      </c>
      <c r="N59" s="73">
        <f>M59</f>
        <v>0</v>
      </c>
      <c r="O59" s="86">
        <v>0</v>
      </c>
      <c r="P59" s="102">
        <f t="shared" si="6"/>
        <v>97.633239447198434</v>
      </c>
    </row>
    <row r="60" spans="1:16" ht="13.5" thickBot="1">
      <c r="A60" s="26"/>
      <c r="B60" s="39">
        <v>80146</v>
      </c>
      <c r="C60" s="18" t="s">
        <v>65</v>
      </c>
      <c r="D60" s="53">
        <v>47030</v>
      </c>
      <c r="E60" s="52">
        <v>45888.480000000003</v>
      </c>
      <c r="F60" s="52">
        <f t="shared" si="30"/>
        <v>45888.480000000003</v>
      </c>
      <c r="G60" s="52">
        <v>0</v>
      </c>
      <c r="H60" s="53">
        <f t="shared" si="31"/>
        <v>45888.480000000003</v>
      </c>
      <c r="I60" s="52">
        <v>0</v>
      </c>
      <c r="J60" s="52">
        <v>0</v>
      </c>
      <c r="K60" s="52">
        <v>0</v>
      </c>
      <c r="L60" s="52">
        <v>0</v>
      </c>
      <c r="M60" s="52">
        <v>0</v>
      </c>
      <c r="N60" s="54">
        <v>0</v>
      </c>
      <c r="O60" s="86">
        <v>0</v>
      </c>
      <c r="P60" s="102">
        <f t="shared" si="6"/>
        <v>97.572783329789502</v>
      </c>
    </row>
    <row r="61" spans="1:16" ht="13.5" thickBot="1">
      <c r="A61" s="26"/>
      <c r="B61" s="39">
        <v>80148</v>
      </c>
      <c r="C61" s="18" t="s">
        <v>66</v>
      </c>
      <c r="D61" s="53">
        <v>264400</v>
      </c>
      <c r="E61" s="52">
        <v>256120.13</v>
      </c>
      <c r="F61" s="52">
        <f t="shared" si="30"/>
        <v>247204.44</v>
      </c>
      <c r="G61" s="52">
        <v>184856.95999999999</v>
      </c>
      <c r="H61" s="53">
        <f t="shared" si="31"/>
        <v>56452.37000000001</v>
      </c>
      <c r="I61" s="52">
        <v>0</v>
      </c>
      <c r="J61" s="52">
        <v>5895.11</v>
      </c>
      <c r="K61" s="52">
        <v>0</v>
      </c>
      <c r="L61" s="52">
        <v>0</v>
      </c>
      <c r="M61" s="52">
        <v>8915.69</v>
      </c>
      <c r="N61" s="73">
        <f>M61</f>
        <v>8915.69</v>
      </c>
      <c r="O61" s="86">
        <v>0</v>
      </c>
      <c r="P61" s="102">
        <f t="shared" si="6"/>
        <v>96.868430408472008</v>
      </c>
    </row>
    <row r="62" spans="1:16" ht="13.5" thickBot="1">
      <c r="A62" s="29"/>
      <c r="B62" s="18">
        <v>80195</v>
      </c>
      <c r="C62" s="18" t="s">
        <v>27</v>
      </c>
      <c r="D62" s="53">
        <v>119470</v>
      </c>
      <c r="E62" s="52">
        <v>113437.74</v>
      </c>
      <c r="F62" s="52">
        <f t="shared" si="30"/>
        <v>113437.74</v>
      </c>
      <c r="G62" s="52">
        <v>112938.7</v>
      </c>
      <c r="H62" s="53">
        <f t="shared" si="31"/>
        <v>499.04000000000815</v>
      </c>
      <c r="I62" s="52">
        <v>0</v>
      </c>
      <c r="J62" s="52">
        <v>0</v>
      </c>
      <c r="K62" s="52">
        <v>0</v>
      </c>
      <c r="L62" s="52">
        <v>0</v>
      </c>
      <c r="M62" s="52">
        <v>0</v>
      </c>
      <c r="N62" s="54">
        <v>0</v>
      </c>
      <c r="O62" s="86">
        <v>0</v>
      </c>
      <c r="P62" s="102">
        <f t="shared" si="6"/>
        <v>94.950816104461367</v>
      </c>
    </row>
    <row r="63" spans="1:16" ht="13.5" thickBot="1">
      <c r="A63" s="23">
        <v>851</v>
      </c>
      <c r="B63" s="24"/>
      <c r="C63" s="24" t="s">
        <v>67</v>
      </c>
      <c r="D63" s="59">
        <f t="shared" ref="D63:M63" si="32">SUM(D64:D67)</f>
        <v>879224</v>
      </c>
      <c r="E63" s="59">
        <f t="shared" si="32"/>
        <v>528262.96</v>
      </c>
      <c r="F63" s="59">
        <f t="shared" si="32"/>
        <v>528262.96</v>
      </c>
      <c r="G63" s="59">
        <f t="shared" si="32"/>
        <v>142257.51</v>
      </c>
      <c r="H63" s="59">
        <f t="shared" si="32"/>
        <v>215007.23</v>
      </c>
      <c r="I63" s="59">
        <f t="shared" si="32"/>
        <v>170998.22</v>
      </c>
      <c r="J63" s="59">
        <f t="shared" si="32"/>
        <v>0</v>
      </c>
      <c r="K63" s="59">
        <f t="shared" si="32"/>
        <v>0</v>
      </c>
      <c r="L63" s="59">
        <f t="shared" si="32"/>
        <v>0</v>
      </c>
      <c r="M63" s="59">
        <f t="shared" si="32"/>
        <v>0</v>
      </c>
      <c r="N63" s="60">
        <f>N64+N66</f>
        <v>0</v>
      </c>
      <c r="O63" s="60">
        <f>O64+O66</f>
        <v>0</v>
      </c>
      <c r="P63" s="102">
        <f t="shared" si="6"/>
        <v>60.082863980055137</v>
      </c>
    </row>
    <row r="64" spans="1:16" ht="13.5" thickBot="1">
      <c r="A64" s="27"/>
      <c r="B64" s="22">
        <v>85121</v>
      </c>
      <c r="C64" s="22" t="s">
        <v>68</v>
      </c>
      <c r="D64" s="57">
        <v>141100</v>
      </c>
      <c r="E64" s="52">
        <v>104347.73</v>
      </c>
      <c r="F64" s="52">
        <f t="shared" ref="F64:F67" si="33">E64-M64</f>
        <v>104347.73</v>
      </c>
      <c r="G64" s="52">
        <v>0</v>
      </c>
      <c r="H64" s="53">
        <f t="shared" ref="H64:H67" si="34">F64-G64-I64-J64-K64-L64</f>
        <v>104347.73</v>
      </c>
      <c r="I64" s="52">
        <v>0</v>
      </c>
      <c r="J64" s="57">
        <v>0</v>
      </c>
      <c r="K64" s="57">
        <v>0</v>
      </c>
      <c r="L64" s="52">
        <v>0</v>
      </c>
      <c r="M64" s="57">
        <v>0</v>
      </c>
      <c r="N64" s="61">
        <v>0</v>
      </c>
      <c r="O64" s="85">
        <v>0</v>
      </c>
      <c r="P64" s="102">
        <f t="shared" si="6"/>
        <v>73.953033309709426</v>
      </c>
    </row>
    <row r="65" spans="1:16" ht="13.5" thickBot="1">
      <c r="A65" s="26"/>
      <c r="B65" s="18">
        <v>85153</v>
      </c>
      <c r="C65" s="18" t="s">
        <v>69</v>
      </c>
      <c r="D65" s="53">
        <v>13800</v>
      </c>
      <c r="E65" s="52">
        <v>10306.51</v>
      </c>
      <c r="F65" s="52">
        <f t="shared" si="33"/>
        <v>10306.51</v>
      </c>
      <c r="G65" s="52">
        <v>4589.1000000000004</v>
      </c>
      <c r="H65" s="53">
        <f t="shared" si="34"/>
        <v>5717.41</v>
      </c>
      <c r="I65" s="52">
        <v>0</v>
      </c>
      <c r="J65" s="52">
        <v>0</v>
      </c>
      <c r="K65" s="52">
        <v>0</v>
      </c>
      <c r="L65" s="52">
        <v>0</v>
      </c>
      <c r="M65" s="52">
        <v>0</v>
      </c>
      <c r="N65" s="54">
        <v>0</v>
      </c>
      <c r="O65" s="86">
        <v>0</v>
      </c>
      <c r="P65" s="102">
        <f t="shared" si="6"/>
        <v>74.684855072463776</v>
      </c>
    </row>
    <row r="66" spans="1:16" ht="13.5" thickBot="1">
      <c r="A66" s="26"/>
      <c r="B66" s="18">
        <v>85154</v>
      </c>
      <c r="C66" s="18" t="s">
        <v>70</v>
      </c>
      <c r="D66" s="53">
        <v>695054</v>
      </c>
      <c r="E66" s="52">
        <v>388269.69</v>
      </c>
      <c r="F66" s="52">
        <f t="shared" si="33"/>
        <v>388269.69</v>
      </c>
      <c r="G66" s="52">
        <v>131427.29</v>
      </c>
      <c r="H66" s="53">
        <f t="shared" si="34"/>
        <v>100844.18</v>
      </c>
      <c r="I66" s="52">
        <v>155998.22</v>
      </c>
      <c r="J66" s="53">
        <v>0</v>
      </c>
      <c r="K66" s="52">
        <v>0</v>
      </c>
      <c r="L66" s="52">
        <v>0</v>
      </c>
      <c r="M66" s="52">
        <v>0</v>
      </c>
      <c r="N66" s="54">
        <v>0</v>
      </c>
      <c r="O66" s="86">
        <v>0</v>
      </c>
      <c r="P66" s="102">
        <f t="shared" si="6"/>
        <v>55.861802104584683</v>
      </c>
    </row>
    <row r="67" spans="1:16" ht="13.5" thickBot="1">
      <c r="A67" s="29"/>
      <c r="B67" s="18">
        <v>85195</v>
      </c>
      <c r="C67" s="18" t="s">
        <v>27</v>
      </c>
      <c r="D67" s="53">
        <v>29270</v>
      </c>
      <c r="E67" s="52">
        <v>25339.03</v>
      </c>
      <c r="F67" s="52">
        <f t="shared" si="33"/>
        <v>25339.03</v>
      </c>
      <c r="G67" s="52">
        <v>6241.12</v>
      </c>
      <c r="H67" s="53">
        <f t="shared" si="34"/>
        <v>4097.91</v>
      </c>
      <c r="I67" s="52">
        <v>15000</v>
      </c>
      <c r="J67" s="53">
        <v>0</v>
      </c>
      <c r="K67" s="52">
        <v>0</v>
      </c>
      <c r="L67" s="52">
        <v>0</v>
      </c>
      <c r="M67" s="52">
        <v>0</v>
      </c>
      <c r="N67" s="54">
        <v>0</v>
      </c>
      <c r="O67" s="86">
        <v>0</v>
      </c>
      <c r="P67" s="102">
        <f t="shared" si="6"/>
        <v>86.569969251793651</v>
      </c>
    </row>
    <row r="68" spans="1:16" ht="13.5" thickBot="1">
      <c r="A68" s="23">
        <v>852</v>
      </c>
      <c r="B68" s="24"/>
      <c r="C68" s="24" t="s">
        <v>71</v>
      </c>
      <c r="D68" s="59">
        <f t="shared" ref="D68:O68" si="35">SUM(D69:D76)</f>
        <v>4191252.9</v>
      </c>
      <c r="E68" s="59">
        <f t="shared" si="35"/>
        <v>4031715.1600000006</v>
      </c>
      <c r="F68" s="59">
        <f t="shared" si="35"/>
        <v>4031715.1600000006</v>
      </c>
      <c r="G68" s="59">
        <f t="shared" si="35"/>
        <v>665125.36</v>
      </c>
      <c r="H68" s="59">
        <f t="shared" si="35"/>
        <v>295014.31000000006</v>
      </c>
      <c r="I68" s="59">
        <f t="shared" si="35"/>
        <v>15500</v>
      </c>
      <c r="J68" s="59">
        <f t="shared" si="35"/>
        <v>3056075.4899999998</v>
      </c>
      <c r="K68" s="59">
        <f t="shared" si="35"/>
        <v>0</v>
      </c>
      <c r="L68" s="59">
        <f t="shared" si="35"/>
        <v>0</v>
      </c>
      <c r="M68" s="59">
        <f t="shared" si="35"/>
        <v>0</v>
      </c>
      <c r="N68" s="60">
        <f t="shared" si="35"/>
        <v>0</v>
      </c>
      <c r="O68" s="60">
        <f t="shared" si="35"/>
        <v>0</v>
      </c>
      <c r="P68" s="102">
        <f t="shared" si="6"/>
        <v>96.193554915285603</v>
      </c>
    </row>
    <row r="69" spans="1:16" ht="45.75" thickBot="1">
      <c r="A69" s="25"/>
      <c r="B69" s="18">
        <v>85212</v>
      </c>
      <c r="C69" s="16" t="s">
        <v>95</v>
      </c>
      <c r="D69" s="53">
        <v>2254622</v>
      </c>
      <c r="E69" s="52">
        <v>2235629.1</v>
      </c>
      <c r="F69" s="52">
        <f t="shared" ref="F69:F99" si="36">E69-M69</f>
        <v>2235629.1</v>
      </c>
      <c r="G69" s="52">
        <v>133182.89000000001</v>
      </c>
      <c r="H69" s="53">
        <f t="shared" ref="H69:H76" si="37">F69-G69-I69-J69-K69-L69</f>
        <v>32518.030000000028</v>
      </c>
      <c r="I69" s="52">
        <v>0</v>
      </c>
      <c r="J69" s="52">
        <v>2069928.18</v>
      </c>
      <c r="K69" s="52">
        <v>0</v>
      </c>
      <c r="L69" s="52">
        <v>0</v>
      </c>
      <c r="M69" s="52">
        <v>0</v>
      </c>
      <c r="N69" s="54">
        <v>0</v>
      </c>
      <c r="O69" s="88">
        <v>0</v>
      </c>
      <c r="P69" s="102">
        <f t="shared" si="6"/>
        <v>99.157601584655879</v>
      </c>
    </row>
    <row r="70" spans="1:16" ht="60.75" customHeight="1" thickBot="1">
      <c r="A70" s="25"/>
      <c r="B70" s="18">
        <v>85213</v>
      </c>
      <c r="C70" s="16" t="s">
        <v>96</v>
      </c>
      <c r="D70" s="53">
        <v>36800</v>
      </c>
      <c r="E70" s="52">
        <v>35920.080000000002</v>
      </c>
      <c r="F70" s="52">
        <f t="shared" si="36"/>
        <v>35920.080000000002</v>
      </c>
      <c r="G70" s="52">
        <v>0</v>
      </c>
      <c r="H70" s="53">
        <f t="shared" si="37"/>
        <v>35920.080000000002</v>
      </c>
      <c r="I70" s="52">
        <v>0</v>
      </c>
      <c r="J70" s="52">
        <v>0</v>
      </c>
      <c r="K70" s="52">
        <v>0</v>
      </c>
      <c r="L70" s="52">
        <v>0</v>
      </c>
      <c r="M70" s="52">
        <v>0</v>
      </c>
      <c r="N70" s="54">
        <v>0</v>
      </c>
      <c r="O70" s="89">
        <v>0</v>
      </c>
      <c r="P70" s="102">
        <f t="shared" si="6"/>
        <v>97.608913043478267</v>
      </c>
    </row>
    <row r="71" spans="1:16" ht="23.25" thickBot="1">
      <c r="A71" s="25"/>
      <c r="B71" s="18">
        <v>85214</v>
      </c>
      <c r="C71" s="16" t="s">
        <v>72</v>
      </c>
      <c r="D71" s="53">
        <v>221843.9</v>
      </c>
      <c r="E71" s="52">
        <v>210975.22</v>
      </c>
      <c r="F71" s="52">
        <f t="shared" si="36"/>
        <v>210975.22</v>
      </c>
      <c r="G71" s="52">
        <v>0</v>
      </c>
      <c r="H71" s="53">
        <f t="shared" si="37"/>
        <v>0</v>
      </c>
      <c r="I71" s="52">
        <v>0</v>
      </c>
      <c r="J71" s="52">
        <v>210975.22</v>
      </c>
      <c r="K71" s="52"/>
      <c r="L71" s="52">
        <v>0</v>
      </c>
      <c r="M71" s="52">
        <v>0</v>
      </c>
      <c r="N71" s="54">
        <v>0</v>
      </c>
      <c r="O71" s="86">
        <v>0</v>
      </c>
      <c r="P71" s="102">
        <f t="shared" si="6"/>
        <v>95.100753277417141</v>
      </c>
    </row>
    <row r="72" spans="1:16" ht="13.5" thickBot="1">
      <c r="A72" s="26"/>
      <c r="B72" s="18">
        <v>85215</v>
      </c>
      <c r="C72" s="18" t="s">
        <v>73</v>
      </c>
      <c r="D72" s="53">
        <v>256655</v>
      </c>
      <c r="E72" s="52">
        <v>256645.48</v>
      </c>
      <c r="F72" s="52">
        <f t="shared" si="36"/>
        <v>256645.48</v>
      </c>
      <c r="G72" s="52">
        <v>0</v>
      </c>
      <c r="H72" s="53">
        <f t="shared" si="37"/>
        <v>0</v>
      </c>
      <c r="I72" s="52"/>
      <c r="J72" s="52">
        <v>256645.48</v>
      </c>
      <c r="K72" s="52">
        <v>0</v>
      </c>
      <c r="L72" s="52">
        <v>0</v>
      </c>
      <c r="M72" s="52">
        <v>0</v>
      </c>
      <c r="N72" s="54">
        <v>0</v>
      </c>
      <c r="O72" s="86">
        <v>0</v>
      </c>
      <c r="P72" s="102">
        <f t="shared" si="6"/>
        <v>99.996290740488206</v>
      </c>
    </row>
    <row r="73" spans="1:16" ht="13.5" thickBot="1">
      <c r="A73" s="26"/>
      <c r="B73" s="18">
        <v>85216</v>
      </c>
      <c r="C73" s="18" t="s">
        <v>74</v>
      </c>
      <c r="D73" s="53">
        <v>287608</v>
      </c>
      <c r="E73" s="52">
        <v>285713.53999999998</v>
      </c>
      <c r="F73" s="52">
        <f t="shared" si="36"/>
        <v>285713.53999999998</v>
      </c>
      <c r="G73" s="52">
        <v>0</v>
      </c>
      <c r="H73" s="53">
        <f t="shared" si="37"/>
        <v>0</v>
      </c>
      <c r="I73" s="52">
        <v>0</v>
      </c>
      <c r="J73" s="52">
        <v>285713.53999999998</v>
      </c>
      <c r="K73" s="52">
        <v>0</v>
      </c>
      <c r="L73" s="52">
        <v>0</v>
      </c>
      <c r="M73" s="52">
        <v>0</v>
      </c>
      <c r="N73" s="54">
        <v>0</v>
      </c>
      <c r="O73" s="86">
        <v>0</v>
      </c>
      <c r="P73" s="102">
        <f t="shared" si="6"/>
        <v>99.341304831576309</v>
      </c>
    </row>
    <row r="74" spans="1:16" ht="13.5" thickBot="1">
      <c r="A74" s="26"/>
      <c r="B74" s="18">
        <v>85219</v>
      </c>
      <c r="C74" s="18" t="s">
        <v>75</v>
      </c>
      <c r="D74" s="53">
        <v>569870</v>
      </c>
      <c r="E74" s="52">
        <v>488238.41</v>
      </c>
      <c r="F74" s="52">
        <f t="shared" si="36"/>
        <v>488238.41</v>
      </c>
      <c r="G74" s="52">
        <v>406400.72</v>
      </c>
      <c r="H74" s="53">
        <f t="shared" si="37"/>
        <v>76995.75</v>
      </c>
      <c r="I74" s="52">
        <v>0</v>
      </c>
      <c r="J74" s="53">
        <v>4841.9399999999996</v>
      </c>
      <c r="K74" s="53">
        <v>0</v>
      </c>
      <c r="L74" s="53">
        <v>0</v>
      </c>
      <c r="M74" s="70">
        <v>0</v>
      </c>
      <c r="N74" s="73">
        <f>M74</f>
        <v>0</v>
      </c>
      <c r="O74" s="86">
        <v>0</v>
      </c>
      <c r="P74" s="102">
        <f t="shared" si="6"/>
        <v>85.675401407338512</v>
      </c>
    </row>
    <row r="75" spans="1:16" ht="23.25" thickBot="1">
      <c r="A75" s="26"/>
      <c r="B75" s="18">
        <v>85228</v>
      </c>
      <c r="C75" s="16" t="s">
        <v>76</v>
      </c>
      <c r="D75" s="53">
        <v>212214</v>
      </c>
      <c r="E75" s="52">
        <v>193730.73</v>
      </c>
      <c r="F75" s="52">
        <f t="shared" si="36"/>
        <v>193730.73</v>
      </c>
      <c r="G75" s="52">
        <v>50539.03</v>
      </c>
      <c r="H75" s="53">
        <f t="shared" si="37"/>
        <v>143191.70000000001</v>
      </c>
      <c r="I75" s="52">
        <v>0</v>
      </c>
      <c r="J75" s="52">
        <v>0</v>
      </c>
      <c r="K75" s="52">
        <v>0</v>
      </c>
      <c r="L75" s="52">
        <v>0</v>
      </c>
      <c r="M75" s="52">
        <v>0</v>
      </c>
      <c r="N75" s="54">
        <v>0</v>
      </c>
      <c r="O75" s="86">
        <v>0</v>
      </c>
      <c r="P75" s="102">
        <f t="shared" si="6"/>
        <v>91.290268314060341</v>
      </c>
    </row>
    <row r="76" spans="1:16" ht="13.5" thickBot="1">
      <c r="A76" s="29"/>
      <c r="B76" s="18">
        <v>85295</v>
      </c>
      <c r="C76" s="18" t="s">
        <v>27</v>
      </c>
      <c r="D76" s="53">
        <v>351640</v>
      </c>
      <c r="E76" s="52">
        <v>324862.59999999998</v>
      </c>
      <c r="F76" s="52">
        <f t="shared" si="36"/>
        <v>324862.59999999998</v>
      </c>
      <c r="G76" s="52">
        <v>75002.720000000001</v>
      </c>
      <c r="H76" s="53">
        <f t="shared" si="37"/>
        <v>6388.7499999999709</v>
      </c>
      <c r="I76" s="52">
        <v>15500</v>
      </c>
      <c r="J76" s="52">
        <v>227971.13</v>
      </c>
      <c r="K76" s="52">
        <v>0</v>
      </c>
      <c r="L76" s="52">
        <v>0</v>
      </c>
      <c r="M76" s="52">
        <v>0</v>
      </c>
      <c r="N76" s="54">
        <v>0</v>
      </c>
      <c r="O76" s="86">
        <v>0</v>
      </c>
      <c r="P76" s="102">
        <f t="shared" si="6"/>
        <v>92.384996018655428</v>
      </c>
    </row>
    <row r="77" spans="1:16" ht="23.25" thickBot="1">
      <c r="A77" s="35">
        <v>853</v>
      </c>
      <c r="B77" s="24"/>
      <c r="C77" s="37" t="s">
        <v>77</v>
      </c>
      <c r="D77" s="59">
        <f t="shared" ref="D77:N77" si="38">D78</f>
        <v>421368.86</v>
      </c>
      <c r="E77" s="59">
        <f t="shared" si="38"/>
        <v>289047.78000000003</v>
      </c>
      <c r="F77" s="59">
        <f t="shared" si="38"/>
        <v>289047.78000000003</v>
      </c>
      <c r="G77" s="59">
        <f t="shared" si="38"/>
        <v>142218.03</v>
      </c>
      <c r="H77" s="59">
        <f t="shared" si="38"/>
        <v>14911.490000000034</v>
      </c>
      <c r="I77" s="59">
        <f t="shared" si="38"/>
        <v>0</v>
      </c>
      <c r="J77" s="59">
        <f t="shared" si="38"/>
        <v>2079</v>
      </c>
      <c r="K77" s="59">
        <f t="shared" si="38"/>
        <v>129839.26</v>
      </c>
      <c r="L77" s="59">
        <f t="shared" si="38"/>
        <v>0</v>
      </c>
      <c r="M77" s="59">
        <f t="shared" si="38"/>
        <v>0</v>
      </c>
      <c r="N77" s="60">
        <f t="shared" si="38"/>
        <v>0</v>
      </c>
      <c r="O77" s="90">
        <v>0</v>
      </c>
      <c r="P77" s="102">
        <f t="shared" si="6"/>
        <v>68.597328241104492</v>
      </c>
    </row>
    <row r="78" spans="1:16" ht="13.5" thickBot="1">
      <c r="A78" s="26"/>
      <c r="B78" s="40">
        <v>85395</v>
      </c>
      <c r="C78" s="40" t="s">
        <v>27</v>
      </c>
      <c r="D78" s="67">
        <v>421368.86</v>
      </c>
      <c r="E78" s="67">
        <v>289047.78000000003</v>
      </c>
      <c r="F78" s="52">
        <f t="shared" si="36"/>
        <v>289047.78000000003</v>
      </c>
      <c r="G78" s="52">
        <v>142218.03</v>
      </c>
      <c r="H78" s="53">
        <f>F78-G78-I78-J78-K78-L78</f>
        <v>14911.490000000034</v>
      </c>
      <c r="I78" s="52">
        <v>0</v>
      </c>
      <c r="J78" s="52">
        <v>2079</v>
      </c>
      <c r="K78" s="52">
        <v>129839.26</v>
      </c>
      <c r="L78" s="52">
        <v>0</v>
      </c>
      <c r="M78" s="52">
        <v>0</v>
      </c>
      <c r="N78" s="54">
        <v>0</v>
      </c>
      <c r="O78" s="85">
        <v>0</v>
      </c>
      <c r="P78" s="102">
        <f t="shared" si="6"/>
        <v>68.597328241104492</v>
      </c>
    </row>
    <row r="79" spans="1:16" ht="13.5" thickBot="1">
      <c r="A79" s="23">
        <v>854</v>
      </c>
      <c r="B79" s="24"/>
      <c r="C79" s="24" t="s">
        <v>78</v>
      </c>
      <c r="D79" s="59">
        <f>SUM(D80:D81)</f>
        <v>150882</v>
      </c>
      <c r="E79" s="59">
        <f>SUM(E80:E81)</f>
        <v>98546.93</v>
      </c>
      <c r="F79" s="59">
        <f>SUM(F80:F81)</f>
        <v>98546.93</v>
      </c>
      <c r="G79" s="59">
        <f t="shared" ref="G79:L79" si="39">SUM(G80:G81)</f>
        <v>0</v>
      </c>
      <c r="H79" s="59">
        <f t="shared" si="39"/>
        <v>200</v>
      </c>
      <c r="I79" s="59">
        <f t="shared" si="39"/>
        <v>0</v>
      </c>
      <c r="J79" s="59">
        <f t="shared" si="39"/>
        <v>98346.93</v>
      </c>
      <c r="K79" s="59">
        <f t="shared" si="39"/>
        <v>0</v>
      </c>
      <c r="L79" s="59">
        <f t="shared" si="39"/>
        <v>0</v>
      </c>
      <c r="M79" s="72">
        <v>0</v>
      </c>
      <c r="N79" s="60">
        <f>SUM(N80:N81)</f>
        <v>0</v>
      </c>
      <c r="O79" s="90">
        <v>0</v>
      </c>
      <c r="P79" s="102">
        <f t="shared" si="6"/>
        <v>65.313907556898769</v>
      </c>
    </row>
    <row r="80" spans="1:16" ht="13.5" thickBot="1">
      <c r="A80" s="26"/>
      <c r="B80" s="18">
        <v>85415</v>
      </c>
      <c r="C80" s="18" t="s">
        <v>79</v>
      </c>
      <c r="D80" s="53">
        <v>150682</v>
      </c>
      <c r="E80" s="52">
        <v>98346.93</v>
      </c>
      <c r="F80" s="52">
        <f t="shared" si="36"/>
        <v>98346.93</v>
      </c>
      <c r="G80" s="52">
        <v>0</v>
      </c>
      <c r="H80" s="53">
        <f t="shared" ref="H80:H81" si="40">F80-G80-I80-J80-K80-L80</f>
        <v>0</v>
      </c>
      <c r="I80" s="52">
        <v>0</v>
      </c>
      <c r="J80" s="53">
        <v>98346.93</v>
      </c>
      <c r="K80" s="53">
        <v>0</v>
      </c>
      <c r="L80" s="52">
        <v>0</v>
      </c>
      <c r="M80" s="53">
        <v>0</v>
      </c>
      <c r="N80" s="54">
        <v>0</v>
      </c>
      <c r="O80" s="85">
        <v>0</v>
      </c>
      <c r="P80" s="102">
        <f t="shared" si="6"/>
        <v>65.267868756719452</v>
      </c>
    </row>
    <row r="81" spans="1:16" ht="13.5" thickBot="1">
      <c r="A81" s="29"/>
      <c r="B81" s="18">
        <v>85495</v>
      </c>
      <c r="C81" s="18" t="s">
        <v>27</v>
      </c>
      <c r="D81" s="53">
        <v>200</v>
      </c>
      <c r="E81" s="52">
        <v>200</v>
      </c>
      <c r="F81" s="52">
        <f t="shared" si="36"/>
        <v>200</v>
      </c>
      <c r="G81" s="52">
        <v>0</v>
      </c>
      <c r="H81" s="53">
        <f t="shared" si="40"/>
        <v>200</v>
      </c>
      <c r="I81" s="52">
        <v>0</v>
      </c>
      <c r="J81" s="53">
        <v>0</v>
      </c>
      <c r="K81" s="53">
        <v>0</v>
      </c>
      <c r="L81" s="52">
        <v>0</v>
      </c>
      <c r="M81" s="53">
        <v>0</v>
      </c>
      <c r="N81" s="54">
        <v>0</v>
      </c>
      <c r="O81" s="86">
        <v>0</v>
      </c>
      <c r="P81" s="102">
        <f t="shared" ref="P81:P100" si="41">E81/D81%</f>
        <v>100</v>
      </c>
    </row>
    <row r="82" spans="1:16" ht="23.25" thickBot="1">
      <c r="A82" s="35">
        <v>900</v>
      </c>
      <c r="B82" s="24"/>
      <c r="C82" s="37" t="s">
        <v>80</v>
      </c>
      <c r="D82" s="59">
        <f>SUM(D83:D90)</f>
        <v>2216582</v>
      </c>
      <c r="E82" s="59">
        <f>SUM(E83:E90)</f>
        <v>1690708.32</v>
      </c>
      <c r="F82" s="59">
        <f>SUM(F83:F90)</f>
        <v>1362679.8</v>
      </c>
      <c r="G82" s="59">
        <f t="shared" ref="G82:M82" si="42">SUM(G83:G90)</f>
        <v>0</v>
      </c>
      <c r="H82" s="59">
        <f t="shared" si="42"/>
        <v>1267679.8</v>
      </c>
      <c r="I82" s="59">
        <f t="shared" si="42"/>
        <v>95000</v>
      </c>
      <c r="J82" s="59">
        <f t="shared" si="42"/>
        <v>0</v>
      </c>
      <c r="K82" s="59">
        <f t="shared" si="42"/>
        <v>0</v>
      </c>
      <c r="L82" s="59">
        <f t="shared" si="42"/>
        <v>0</v>
      </c>
      <c r="M82" s="59">
        <f t="shared" si="42"/>
        <v>328028.52</v>
      </c>
      <c r="N82" s="60">
        <f>SUM( N83:N90)</f>
        <v>328028.52</v>
      </c>
      <c r="O82" s="60">
        <f>SUM( O83:O90)</f>
        <v>15500</v>
      </c>
      <c r="P82" s="102">
        <f t="shared" si="41"/>
        <v>76.275469168296055</v>
      </c>
    </row>
    <row r="83" spans="1:16" ht="13.5" thickBot="1">
      <c r="A83" s="26"/>
      <c r="B83" s="13">
        <v>90001</v>
      </c>
      <c r="C83" s="13" t="s">
        <v>81</v>
      </c>
      <c r="D83" s="52">
        <v>3000</v>
      </c>
      <c r="E83" s="52">
        <v>24.96</v>
      </c>
      <c r="F83" s="52">
        <f t="shared" si="36"/>
        <v>24.96</v>
      </c>
      <c r="G83" s="52">
        <v>0</v>
      </c>
      <c r="H83" s="53">
        <f t="shared" ref="H83:H90" si="43">F83-G83-I83-J83-K83-L83</f>
        <v>24.96</v>
      </c>
      <c r="I83" s="52">
        <v>0</v>
      </c>
      <c r="J83" s="52">
        <v>0</v>
      </c>
      <c r="K83" s="52">
        <v>0</v>
      </c>
      <c r="L83" s="52">
        <v>0</v>
      </c>
      <c r="M83" s="52">
        <v>0</v>
      </c>
      <c r="N83" s="54">
        <v>0</v>
      </c>
      <c r="O83" s="85">
        <v>0</v>
      </c>
      <c r="P83" s="102">
        <f t="shared" si="41"/>
        <v>0.83200000000000007</v>
      </c>
    </row>
    <row r="84" spans="1:16" ht="13.5" thickBot="1">
      <c r="A84" s="26"/>
      <c r="B84" s="13">
        <v>90002</v>
      </c>
      <c r="C84" s="13" t="s">
        <v>82</v>
      </c>
      <c r="D84" s="52">
        <v>407100</v>
      </c>
      <c r="E84" s="52">
        <v>229010.26</v>
      </c>
      <c r="F84" s="52">
        <f t="shared" si="36"/>
        <v>229010.26</v>
      </c>
      <c r="G84" s="52">
        <v>0</v>
      </c>
      <c r="H84" s="53">
        <f t="shared" si="43"/>
        <v>229010.26</v>
      </c>
      <c r="I84" s="52">
        <v>0</v>
      </c>
      <c r="J84" s="52">
        <v>0</v>
      </c>
      <c r="K84" s="52">
        <v>0</v>
      </c>
      <c r="L84" s="52">
        <v>0</v>
      </c>
      <c r="M84" s="52">
        <v>0</v>
      </c>
      <c r="N84" s="54">
        <v>0</v>
      </c>
      <c r="O84" s="86">
        <v>0</v>
      </c>
      <c r="P84" s="102">
        <f t="shared" si="41"/>
        <v>56.254055514615573</v>
      </c>
    </row>
    <row r="85" spans="1:16" ht="13.5" thickBot="1">
      <c r="A85" s="26"/>
      <c r="B85" s="18">
        <v>90003</v>
      </c>
      <c r="C85" s="18" t="s">
        <v>83</v>
      </c>
      <c r="D85" s="53">
        <v>252950</v>
      </c>
      <c r="E85" s="52">
        <v>219138.21</v>
      </c>
      <c r="F85" s="52">
        <f t="shared" si="36"/>
        <v>219138.21</v>
      </c>
      <c r="G85" s="52">
        <v>0</v>
      </c>
      <c r="H85" s="53">
        <f t="shared" si="43"/>
        <v>217788.21</v>
      </c>
      <c r="I85" s="52">
        <v>1350</v>
      </c>
      <c r="J85" s="53">
        <v>0</v>
      </c>
      <c r="K85" s="53">
        <v>0</v>
      </c>
      <c r="L85" s="52">
        <v>0</v>
      </c>
      <c r="M85" s="53">
        <v>0</v>
      </c>
      <c r="N85" s="62">
        <v>0</v>
      </c>
      <c r="O85" s="86">
        <v>0</v>
      </c>
      <c r="P85" s="102">
        <f t="shared" si="41"/>
        <v>86.633014429729187</v>
      </c>
    </row>
    <row r="86" spans="1:16" ht="13.5" thickBot="1">
      <c r="A86" s="26"/>
      <c r="B86" s="18">
        <v>90004</v>
      </c>
      <c r="C86" s="16" t="s">
        <v>84</v>
      </c>
      <c r="D86" s="53">
        <v>399750</v>
      </c>
      <c r="E86" s="52">
        <v>170318.3</v>
      </c>
      <c r="F86" s="52">
        <f t="shared" si="36"/>
        <v>146127.29999999999</v>
      </c>
      <c r="G86" s="52">
        <v>0</v>
      </c>
      <c r="H86" s="53">
        <f t="shared" si="43"/>
        <v>53877.299999999988</v>
      </c>
      <c r="I86" s="52">
        <v>92250</v>
      </c>
      <c r="J86" s="53">
        <v>0</v>
      </c>
      <c r="K86" s="53">
        <v>0</v>
      </c>
      <c r="L86" s="52">
        <v>0</v>
      </c>
      <c r="M86" s="53">
        <v>24191</v>
      </c>
      <c r="N86" s="73">
        <f>M86</f>
        <v>24191</v>
      </c>
      <c r="O86" s="86">
        <v>15500</v>
      </c>
      <c r="P86" s="102">
        <f t="shared" si="41"/>
        <v>42.60620387742339</v>
      </c>
    </row>
    <row r="87" spans="1:16" ht="13.5" thickBot="1">
      <c r="A87" s="26"/>
      <c r="B87" s="18">
        <v>90006</v>
      </c>
      <c r="C87" s="16" t="s">
        <v>85</v>
      </c>
      <c r="D87" s="53">
        <v>78000</v>
      </c>
      <c r="E87" s="52">
        <v>73574.259999999995</v>
      </c>
      <c r="F87" s="52">
        <f t="shared" si="36"/>
        <v>73574.259999999995</v>
      </c>
      <c r="G87" s="52">
        <v>0</v>
      </c>
      <c r="H87" s="53">
        <f t="shared" si="43"/>
        <v>73574.259999999995</v>
      </c>
      <c r="I87" s="53">
        <v>0</v>
      </c>
      <c r="J87" s="53">
        <v>0</v>
      </c>
      <c r="K87" s="53">
        <v>0</v>
      </c>
      <c r="L87" s="52">
        <v>0</v>
      </c>
      <c r="M87" s="53">
        <v>0</v>
      </c>
      <c r="N87" s="62">
        <v>0</v>
      </c>
      <c r="O87" s="86">
        <v>0</v>
      </c>
      <c r="P87" s="102">
        <f t="shared" si="41"/>
        <v>94.325974358974349</v>
      </c>
    </row>
    <row r="88" spans="1:16" ht="13.5" thickBot="1">
      <c r="A88" s="26"/>
      <c r="B88" s="18">
        <v>90013</v>
      </c>
      <c r="C88" s="18" t="s">
        <v>86</v>
      </c>
      <c r="D88" s="53">
        <v>209100</v>
      </c>
      <c r="E88" s="52">
        <v>192927.47</v>
      </c>
      <c r="F88" s="52">
        <f t="shared" si="36"/>
        <v>25270</v>
      </c>
      <c r="G88" s="52">
        <v>0</v>
      </c>
      <c r="H88" s="53">
        <f t="shared" si="43"/>
        <v>25270</v>
      </c>
      <c r="I88" s="53">
        <v>0</v>
      </c>
      <c r="J88" s="53">
        <v>0</v>
      </c>
      <c r="K88" s="53">
        <v>0</v>
      </c>
      <c r="L88" s="52">
        <v>0</v>
      </c>
      <c r="M88" s="70">
        <v>167657.47</v>
      </c>
      <c r="N88" s="73">
        <f>M88</f>
        <v>167657.47</v>
      </c>
      <c r="O88" s="86">
        <v>0</v>
      </c>
      <c r="P88" s="102">
        <f t="shared" si="41"/>
        <v>92.265648015303682</v>
      </c>
    </row>
    <row r="89" spans="1:16" ht="13.5" thickBot="1">
      <c r="A89" s="26"/>
      <c r="B89" s="18">
        <v>90015</v>
      </c>
      <c r="C89" s="18" t="s">
        <v>87</v>
      </c>
      <c r="D89" s="53">
        <v>716000</v>
      </c>
      <c r="E89" s="52">
        <v>691389.02</v>
      </c>
      <c r="F89" s="52">
        <f t="shared" si="36"/>
        <v>562191.34000000008</v>
      </c>
      <c r="G89" s="52">
        <v>0</v>
      </c>
      <c r="H89" s="53">
        <f t="shared" si="43"/>
        <v>562191.34000000008</v>
      </c>
      <c r="I89" s="52">
        <v>0</v>
      </c>
      <c r="J89" s="53">
        <v>0</v>
      </c>
      <c r="K89" s="53">
        <v>0</v>
      </c>
      <c r="L89" s="52">
        <v>0</v>
      </c>
      <c r="M89" s="53">
        <v>129197.68</v>
      </c>
      <c r="N89" s="73">
        <f>M89</f>
        <v>129197.68</v>
      </c>
      <c r="O89" s="86">
        <v>0</v>
      </c>
      <c r="P89" s="102">
        <f t="shared" si="41"/>
        <v>96.562712290502802</v>
      </c>
    </row>
    <row r="90" spans="1:16" ht="13.5" thickBot="1">
      <c r="A90" s="26"/>
      <c r="B90" s="41">
        <v>90095</v>
      </c>
      <c r="C90" s="41" t="s">
        <v>27</v>
      </c>
      <c r="D90" s="53">
        <v>150682</v>
      </c>
      <c r="E90" s="52">
        <v>114325.84</v>
      </c>
      <c r="F90" s="52">
        <f t="shared" si="36"/>
        <v>107343.47</v>
      </c>
      <c r="G90" s="52">
        <v>0</v>
      </c>
      <c r="H90" s="53">
        <f t="shared" si="43"/>
        <v>105943.47</v>
      </c>
      <c r="I90" s="52">
        <v>1400</v>
      </c>
      <c r="J90" s="53">
        <v>0</v>
      </c>
      <c r="K90" s="53">
        <v>0</v>
      </c>
      <c r="L90" s="52">
        <v>0</v>
      </c>
      <c r="M90" s="53">
        <v>6982.37</v>
      </c>
      <c r="N90" s="62">
        <v>6982.37</v>
      </c>
      <c r="O90" s="86">
        <v>0</v>
      </c>
      <c r="P90" s="102">
        <f t="shared" si="41"/>
        <v>75.872260787618956</v>
      </c>
    </row>
    <row r="91" spans="1:16" ht="23.25" thickBot="1">
      <c r="A91" s="35">
        <v>921</v>
      </c>
      <c r="B91" s="24"/>
      <c r="C91" s="37" t="s">
        <v>88</v>
      </c>
      <c r="D91" s="50">
        <f t="shared" ref="D91:O91" si="44">SUM(D92:D95)</f>
        <v>1279110</v>
      </c>
      <c r="E91" s="50">
        <f t="shared" si="44"/>
        <v>1181433.1300000001</v>
      </c>
      <c r="F91" s="50">
        <f t="shared" si="44"/>
        <v>509356.45999999996</v>
      </c>
      <c r="G91" s="50">
        <f t="shared" si="44"/>
        <v>148248.18</v>
      </c>
      <c r="H91" s="50">
        <f t="shared" si="44"/>
        <v>178371.46</v>
      </c>
      <c r="I91" s="50">
        <f t="shared" si="44"/>
        <v>148700</v>
      </c>
      <c r="J91" s="50">
        <f t="shared" si="44"/>
        <v>0</v>
      </c>
      <c r="K91" s="50">
        <f t="shared" si="44"/>
        <v>34036.82</v>
      </c>
      <c r="L91" s="50">
        <f t="shared" si="44"/>
        <v>0</v>
      </c>
      <c r="M91" s="50">
        <f t="shared" si="44"/>
        <v>672076.67</v>
      </c>
      <c r="N91" s="51">
        <f t="shared" si="44"/>
        <v>672076.67</v>
      </c>
      <c r="O91" s="51">
        <f t="shared" si="44"/>
        <v>15373.98</v>
      </c>
      <c r="P91" s="102">
        <f t="shared" si="41"/>
        <v>92.363684905911143</v>
      </c>
    </row>
    <row r="92" spans="1:16" ht="13.5" thickBot="1">
      <c r="A92" s="26"/>
      <c r="B92" s="13">
        <v>92109</v>
      </c>
      <c r="C92" s="13" t="s">
        <v>89</v>
      </c>
      <c r="D92" s="52">
        <v>952190</v>
      </c>
      <c r="E92" s="52">
        <v>932589.27</v>
      </c>
      <c r="F92" s="52">
        <f t="shared" si="36"/>
        <v>260512.59999999998</v>
      </c>
      <c r="G92" s="52">
        <v>144109.18</v>
      </c>
      <c r="H92" s="53">
        <f t="shared" ref="H92:H95" si="45">F92-G92-I92-J92-K92-L92</f>
        <v>116403.41999999998</v>
      </c>
      <c r="I92" s="52">
        <v>0</v>
      </c>
      <c r="J92" s="52">
        <v>0</v>
      </c>
      <c r="K92" s="52">
        <v>0</v>
      </c>
      <c r="L92" s="52">
        <v>0</v>
      </c>
      <c r="M92" s="73">
        <v>672076.67</v>
      </c>
      <c r="N92" s="73">
        <f>M92</f>
        <v>672076.67</v>
      </c>
      <c r="O92" s="74">
        <v>15373.98</v>
      </c>
      <c r="P92" s="102">
        <f t="shared" si="41"/>
        <v>97.941510622879889</v>
      </c>
    </row>
    <row r="93" spans="1:16" ht="13.5" thickBot="1">
      <c r="A93" s="29"/>
      <c r="B93" s="18">
        <v>92116</v>
      </c>
      <c r="C93" s="18" t="s">
        <v>90</v>
      </c>
      <c r="D93" s="53">
        <v>149500</v>
      </c>
      <c r="E93" s="52">
        <v>148700</v>
      </c>
      <c r="F93" s="52">
        <f t="shared" si="36"/>
        <v>148700</v>
      </c>
      <c r="G93" s="52">
        <v>0</v>
      </c>
      <c r="H93" s="53">
        <f t="shared" si="45"/>
        <v>0</v>
      </c>
      <c r="I93" s="52">
        <v>148700</v>
      </c>
      <c r="J93" s="53">
        <v>0</v>
      </c>
      <c r="K93" s="53">
        <v>0</v>
      </c>
      <c r="L93" s="52">
        <v>0</v>
      </c>
      <c r="M93" s="70">
        <v>0</v>
      </c>
      <c r="N93" s="54">
        <v>0</v>
      </c>
      <c r="O93" s="86">
        <v>0</v>
      </c>
      <c r="P93" s="102">
        <f t="shared" si="41"/>
        <v>99.464882943143806</v>
      </c>
    </row>
    <row r="94" spans="1:16" ht="13.5" thickBot="1">
      <c r="A94" s="30"/>
      <c r="B94" s="18">
        <v>92120</v>
      </c>
      <c r="C94" s="16" t="s">
        <v>91</v>
      </c>
      <c r="D94" s="53">
        <v>65000</v>
      </c>
      <c r="E94" s="52">
        <v>9900</v>
      </c>
      <c r="F94" s="52">
        <f t="shared" si="36"/>
        <v>9900</v>
      </c>
      <c r="G94" s="52">
        <v>0</v>
      </c>
      <c r="H94" s="53">
        <f t="shared" si="45"/>
        <v>9900</v>
      </c>
      <c r="I94" s="52">
        <v>0</v>
      </c>
      <c r="J94" s="53">
        <v>0</v>
      </c>
      <c r="K94" s="53">
        <v>0</v>
      </c>
      <c r="L94" s="52">
        <v>0</v>
      </c>
      <c r="M94" s="70">
        <v>0</v>
      </c>
      <c r="N94" s="62">
        <v>0</v>
      </c>
      <c r="O94" s="86">
        <v>0</v>
      </c>
      <c r="P94" s="102">
        <f t="shared" si="41"/>
        <v>15.23076923076923</v>
      </c>
    </row>
    <row r="95" spans="1:16" ht="13.5" thickBot="1">
      <c r="A95" s="29"/>
      <c r="B95" s="18">
        <v>92195</v>
      </c>
      <c r="C95" s="18" t="s">
        <v>27</v>
      </c>
      <c r="D95" s="53">
        <v>112420</v>
      </c>
      <c r="E95" s="52">
        <v>90243.86</v>
      </c>
      <c r="F95" s="52">
        <f t="shared" si="36"/>
        <v>90243.86</v>
      </c>
      <c r="G95" s="52">
        <v>4139</v>
      </c>
      <c r="H95" s="53">
        <f t="shared" si="45"/>
        <v>52068.04</v>
      </c>
      <c r="I95" s="52">
        <v>0</v>
      </c>
      <c r="J95" s="53">
        <v>0</v>
      </c>
      <c r="K95" s="53">
        <v>34036.82</v>
      </c>
      <c r="L95" s="52">
        <v>0</v>
      </c>
      <c r="M95" s="53">
        <v>0</v>
      </c>
      <c r="N95" s="54">
        <v>0</v>
      </c>
      <c r="O95" s="86">
        <v>0</v>
      </c>
      <c r="P95" s="102">
        <f t="shared" si="41"/>
        <v>80.273848069738477</v>
      </c>
    </row>
    <row r="96" spans="1:16" ht="13.5" thickBot="1">
      <c r="A96" s="23">
        <v>926</v>
      </c>
      <c r="B96" s="24"/>
      <c r="C96" s="24" t="s">
        <v>97</v>
      </c>
      <c r="D96" s="59">
        <f>SUM(D97:D99)</f>
        <v>648520</v>
      </c>
      <c r="E96" s="59">
        <f>SUM(E97:E99)</f>
        <v>517812.15</v>
      </c>
      <c r="F96" s="59">
        <f>SUM(F97:F99)</f>
        <v>504282.08999999997</v>
      </c>
      <c r="G96" s="59">
        <f>SUM(G97:G99)</f>
        <v>68227.3</v>
      </c>
      <c r="H96" s="59">
        <f t="shared" ref="H96:O96" si="46">SUM(H97:H99)</f>
        <v>105554.79</v>
      </c>
      <c r="I96" s="59">
        <f t="shared" si="46"/>
        <v>330500</v>
      </c>
      <c r="J96" s="59">
        <f t="shared" si="46"/>
        <v>0</v>
      </c>
      <c r="K96" s="59">
        <f t="shared" si="46"/>
        <v>0</v>
      </c>
      <c r="L96" s="59">
        <f t="shared" si="46"/>
        <v>0</v>
      </c>
      <c r="M96" s="59">
        <f t="shared" si="46"/>
        <v>13530.06</v>
      </c>
      <c r="N96" s="60">
        <f t="shared" si="46"/>
        <v>13530.06</v>
      </c>
      <c r="O96" s="60">
        <f t="shared" si="46"/>
        <v>0</v>
      </c>
      <c r="P96" s="102">
        <f t="shared" si="41"/>
        <v>79.845209091469812</v>
      </c>
    </row>
    <row r="97" spans="1:16" ht="13.5" thickBot="1">
      <c r="A97" s="25"/>
      <c r="B97" s="13">
        <v>92601</v>
      </c>
      <c r="C97" s="28" t="s">
        <v>92</v>
      </c>
      <c r="D97" s="52">
        <v>237020</v>
      </c>
      <c r="E97" s="52">
        <v>169279.87</v>
      </c>
      <c r="F97" s="52">
        <f t="shared" si="36"/>
        <v>160749.81</v>
      </c>
      <c r="G97" s="52">
        <v>64411.3</v>
      </c>
      <c r="H97" s="53">
        <f t="shared" ref="H97:H99" si="47">F97-G97-I97-J97-K97-L97</f>
        <v>96338.51</v>
      </c>
      <c r="I97" s="52">
        <v>0</v>
      </c>
      <c r="J97" s="52">
        <v>0</v>
      </c>
      <c r="K97" s="52">
        <v>0</v>
      </c>
      <c r="L97" s="52">
        <v>0</v>
      </c>
      <c r="M97" s="73">
        <v>8530.06</v>
      </c>
      <c r="N97" s="73">
        <f>M97</f>
        <v>8530.06</v>
      </c>
      <c r="O97" s="85">
        <v>0</v>
      </c>
      <c r="P97" s="102">
        <f t="shared" si="41"/>
        <v>71.420078474390351</v>
      </c>
    </row>
    <row r="98" spans="1:16" ht="13.5" thickBot="1">
      <c r="A98" s="25"/>
      <c r="B98" s="13">
        <v>92605</v>
      </c>
      <c r="C98" s="28" t="s">
        <v>98</v>
      </c>
      <c r="D98" s="67">
        <v>351500</v>
      </c>
      <c r="E98" s="53">
        <v>330500</v>
      </c>
      <c r="F98" s="52">
        <f t="shared" si="36"/>
        <v>330500</v>
      </c>
      <c r="G98" s="52">
        <v>0</v>
      </c>
      <c r="H98" s="53">
        <f t="shared" si="47"/>
        <v>0</v>
      </c>
      <c r="I98" s="52">
        <v>330500</v>
      </c>
      <c r="J98" s="67">
        <v>0</v>
      </c>
      <c r="K98" s="67">
        <v>0</v>
      </c>
      <c r="L98" s="52">
        <v>0</v>
      </c>
      <c r="M98" s="75">
        <v>0</v>
      </c>
      <c r="N98" s="54">
        <v>0</v>
      </c>
      <c r="O98" s="86">
        <v>0</v>
      </c>
      <c r="P98" s="102">
        <f t="shared" si="41"/>
        <v>94.025604551920338</v>
      </c>
    </row>
    <row r="99" spans="1:16" ht="13.5" thickBot="1">
      <c r="A99" s="26"/>
      <c r="B99" s="41">
        <v>92695</v>
      </c>
      <c r="C99" s="41" t="s">
        <v>27</v>
      </c>
      <c r="D99" s="76">
        <v>60000</v>
      </c>
      <c r="E99" s="67">
        <v>18032.28</v>
      </c>
      <c r="F99" s="52">
        <f t="shared" si="36"/>
        <v>13032.279999999999</v>
      </c>
      <c r="G99" s="76">
        <v>3816</v>
      </c>
      <c r="H99" s="53">
        <f t="shared" si="47"/>
        <v>9216.2799999999988</v>
      </c>
      <c r="I99" s="76">
        <v>0</v>
      </c>
      <c r="J99" s="76">
        <v>0</v>
      </c>
      <c r="K99" s="76">
        <v>0</v>
      </c>
      <c r="L99" s="76">
        <v>0</v>
      </c>
      <c r="M99" s="77">
        <v>5000</v>
      </c>
      <c r="N99" s="78">
        <v>5000</v>
      </c>
      <c r="O99" s="91">
        <v>0</v>
      </c>
      <c r="P99" s="102">
        <f t="shared" si="41"/>
        <v>30.053799999999999</v>
      </c>
    </row>
    <row r="100" spans="1:16" ht="13.5" thickBot="1">
      <c r="A100" s="42" t="s">
        <v>93</v>
      </c>
      <c r="B100" s="43" t="s">
        <v>93</v>
      </c>
      <c r="C100" s="43" t="s">
        <v>94</v>
      </c>
      <c r="D100" s="80">
        <f t="shared" ref="D100:O100" si="48">D9+D14+D16+D22+D24+D27+D31+D38+D48+D50+D53+D63+D68+D77+D79+D82+D91+D96+D42</f>
        <v>43721194.899999999</v>
      </c>
      <c r="E100" s="80">
        <f t="shared" si="48"/>
        <v>37938562.399999999</v>
      </c>
      <c r="F100" s="80">
        <f t="shared" si="48"/>
        <v>24490520.210000005</v>
      </c>
      <c r="G100" s="80">
        <f t="shared" si="48"/>
        <v>11340535.85</v>
      </c>
      <c r="H100" s="80">
        <f t="shared" si="48"/>
        <v>7317788.2700000023</v>
      </c>
      <c r="I100" s="80">
        <f t="shared" si="48"/>
        <v>1781898.1</v>
      </c>
      <c r="J100" s="80">
        <f t="shared" si="48"/>
        <v>3836920.06</v>
      </c>
      <c r="K100" s="80">
        <f t="shared" si="48"/>
        <v>213377.93</v>
      </c>
      <c r="L100" s="80">
        <f t="shared" si="48"/>
        <v>0</v>
      </c>
      <c r="M100" s="80">
        <f t="shared" si="48"/>
        <v>13448042.189999998</v>
      </c>
      <c r="N100" s="80">
        <f t="shared" si="48"/>
        <v>13448042.189999998</v>
      </c>
      <c r="O100" s="80">
        <f t="shared" si="48"/>
        <v>7957888.9399999995</v>
      </c>
      <c r="P100" s="102">
        <f t="shared" si="41"/>
        <v>86.773846155792057</v>
      </c>
    </row>
    <row r="102" spans="1:16">
      <c r="F102" s="101"/>
    </row>
  </sheetData>
  <mergeCells count="19">
    <mergeCell ref="M1:O1"/>
    <mergeCell ref="N6:N7"/>
    <mergeCell ref="J6:J7"/>
    <mergeCell ref="P4:P7"/>
    <mergeCell ref="A2:I2"/>
    <mergeCell ref="A4:A7"/>
    <mergeCell ref="B4:B7"/>
    <mergeCell ref="C4:C7"/>
    <mergeCell ref="D4:D7"/>
    <mergeCell ref="F5:F7"/>
    <mergeCell ref="G5:L5"/>
    <mergeCell ref="G6:H6"/>
    <mergeCell ref="I6:I7"/>
    <mergeCell ref="F4:O4"/>
    <mergeCell ref="K6:K7"/>
    <mergeCell ref="L6:L7"/>
    <mergeCell ref="E6:E7"/>
    <mergeCell ref="M5:M7"/>
    <mergeCell ref="N5:O5"/>
  </mergeCells>
  <printOptions horizontalCentered="1"/>
  <pageMargins left="7.874015748031496E-2" right="7.874015748031496E-2" top="0.6692913385826772" bottom="0.59055118110236227" header="0.27559055118110237" footer="0.51181102362204722"/>
  <pageSetup paperSize="8" scale="65" orientation="landscape" horizontalDpi="300" verticalDpi="300" copies="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wydatki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Mkus</dc:creator>
  <cp:lastModifiedBy>Skarbnik</cp:lastModifiedBy>
  <cp:lastPrinted>2012-03-29T10:55:21Z</cp:lastPrinted>
  <dcterms:created xsi:type="dcterms:W3CDTF">2009-10-01T05:59:07Z</dcterms:created>
  <dcterms:modified xsi:type="dcterms:W3CDTF">2012-03-29T10:56:33Z</dcterms:modified>
</cp:coreProperties>
</file>