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320" windowHeight="8730" firstSheet="8" activeTab="10"/>
  </bookViews>
  <sheets>
    <sheet name="Zał.nr 2" sheetId="2" r:id="rId1"/>
    <sheet name="zał.nr 3" sheetId="3" r:id="rId2"/>
    <sheet name="zał.nr 4" sheetId="14" r:id="rId3"/>
    <sheet name="zał.nr 5" sheetId="24" r:id="rId4"/>
    <sheet name="zał.. nr 7" sheetId="27" r:id="rId5"/>
    <sheet name="zał.nr 6" sheetId="20" r:id="rId6"/>
    <sheet name="zał.nr8" sheetId="19" r:id="rId7"/>
    <sheet name="zał.nr 9" sheetId="9" r:id="rId8"/>
    <sheet name="zał. nr 10" sheetId="26" r:id="rId9"/>
    <sheet name="zał.nr 11" sheetId="11" r:id="rId10"/>
    <sheet name="zał. nr 13" sheetId="13" r:id="rId11"/>
    <sheet name="zał. Nr 12" sheetId="28" r:id="rId12"/>
    <sheet name="zał.nr 15" sheetId="31" r:id="rId13"/>
    <sheet name="zał. nr 14" sheetId="25" r:id="rId14"/>
  </sheets>
  <definedNames>
    <definedName name="_xlnm.Print_Area" localSheetId="10">'zał. nr 13'!$A$1:$E$15</definedName>
    <definedName name="_xlnm.Print_Area" localSheetId="13">'zał. nr 14'!$A$1:$E$10</definedName>
    <definedName name="_xlnm.Print_Area" localSheetId="9">'zał.nr 11'!$A$1:$E$12</definedName>
    <definedName name="_xlnm.Print_Area" localSheetId="1">'zał.nr 3'!$A$1:$D$16</definedName>
    <definedName name="_xlnm.Print_Area" localSheetId="2">'zał.nr 4'!$A$1:$K$16</definedName>
    <definedName name="_xlnm.Print_Area" localSheetId="3">'zał.nr 5'!$A$1:$K$14</definedName>
    <definedName name="_xlnm.Print_Area" localSheetId="5">'zał.nr 6'!$A$1:$E$27</definedName>
    <definedName name="_xlnm.Print_Area" localSheetId="7">'zał.nr 9'!$A$1:$E$9</definedName>
    <definedName name="_xlnm.Print_Area" localSheetId="6">zał.nr8!$A$1:$G$21</definedName>
  </definedNames>
  <calcPr calcId="125725"/>
</workbook>
</file>

<file path=xl/calcChain.xml><?xml version="1.0" encoding="utf-8"?>
<calcChain xmlns="http://schemas.openxmlformats.org/spreadsheetml/2006/main">
  <c r="D9" i="3"/>
  <c r="E71" i="31"/>
  <c r="F64"/>
  <c r="E64"/>
  <c r="F51"/>
  <c r="E51"/>
  <c r="F48"/>
  <c r="E48"/>
  <c r="F38"/>
  <c r="E38"/>
  <c r="F30"/>
  <c r="E30"/>
  <c r="F26"/>
  <c r="E26"/>
  <c r="F22"/>
  <c r="E22"/>
  <c r="F17"/>
  <c r="E17"/>
  <c r="F10"/>
  <c r="E10"/>
  <c r="N14" i="2"/>
  <c r="E18"/>
  <c r="G18" s="1"/>
  <c r="F7" i="28"/>
  <c r="H11" i="24"/>
  <c r="G11"/>
  <c r="F11"/>
  <c r="E11"/>
  <c r="D11"/>
  <c r="C11"/>
  <c r="D6" i="3"/>
  <c r="F71" i="31" l="1"/>
  <c r="E75" i="2"/>
  <c r="E74"/>
  <c r="E73"/>
  <c r="E72"/>
  <c r="E71"/>
  <c r="E70"/>
  <c r="G68"/>
  <c r="G54"/>
  <c r="G41"/>
  <c r="G40"/>
  <c r="G39"/>
  <c r="N36"/>
  <c r="M11"/>
  <c r="M19"/>
  <c r="M20"/>
  <c r="M24"/>
  <c r="M25"/>
  <c r="M33"/>
  <c r="M41"/>
  <c r="M42"/>
  <c r="M43"/>
  <c r="M51"/>
  <c r="M54"/>
  <c r="M55"/>
  <c r="M59"/>
  <c r="M74"/>
  <c r="M82"/>
  <c r="M84"/>
  <c r="M85"/>
  <c r="M86"/>
  <c r="M87"/>
  <c r="M89"/>
  <c r="G11" i="14"/>
  <c r="M36" i="2"/>
  <c r="L36"/>
  <c r="K36"/>
  <c r="J36"/>
  <c r="I36"/>
  <c r="H36"/>
  <c r="G36"/>
  <c r="F36"/>
  <c r="E36"/>
  <c r="D36"/>
  <c r="E68"/>
  <c r="E54"/>
  <c r="E43"/>
  <c r="G43" s="1"/>
  <c r="L21"/>
  <c r="H9" i="27"/>
  <c r="G9"/>
  <c r="F9"/>
  <c r="E9"/>
  <c r="D9"/>
  <c r="C9"/>
  <c r="E10" i="11"/>
  <c r="E21" i="19"/>
  <c r="D21"/>
  <c r="E16"/>
  <c r="D16"/>
  <c r="E19"/>
  <c r="D19"/>
  <c r="E13"/>
  <c r="D13"/>
  <c r="E10"/>
  <c r="D10"/>
  <c r="F20" i="26"/>
  <c r="D12" i="20" l="1"/>
  <c r="N66" i="2"/>
  <c r="M66"/>
  <c r="L66"/>
  <c r="K66"/>
  <c r="J66"/>
  <c r="I66"/>
  <c r="H66"/>
  <c r="F66"/>
  <c r="D66"/>
  <c r="E67"/>
  <c r="G67" s="1"/>
  <c r="E13" i="13"/>
  <c r="G21" i="19"/>
  <c r="F21"/>
  <c r="D24" i="20" l="1"/>
  <c r="D23"/>
  <c r="D22"/>
  <c r="D21"/>
  <c r="D20"/>
  <c r="D19"/>
  <c r="D18"/>
  <c r="D17"/>
  <c r="D16"/>
  <c r="D15"/>
  <c r="D14"/>
  <c r="D13"/>
  <c r="D11"/>
  <c r="D10"/>
  <c r="D9"/>
  <c r="D8"/>
  <c r="D25" s="1"/>
  <c r="D7"/>
  <c r="E25"/>
  <c r="G12" i="14"/>
  <c r="G10"/>
  <c r="G9"/>
  <c r="F47" i="2"/>
  <c r="D47"/>
  <c r="E49"/>
  <c r="G49" s="1"/>
  <c r="J11" i="24" l="1"/>
  <c r="I11"/>
  <c r="K11"/>
  <c r="E8" i="25"/>
  <c r="E7" i="9" l="1"/>
  <c r="N61" i="2"/>
  <c r="N16"/>
  <c r="N21"/>
  <c r="N23"/>
  <c r="N26"/>
  <c r="N30"/>
  <c r="N38"/>
  <c r="N45"/>
  <c r="N47"/>
  <c r="N50"/>
  <c r="N81"/>
  <c r="N88"/>
  <c r="N93"/>
  <c r="M38"/>
  <c r="N97" l="1"/>
  <c r="L47"/>
  <c r="E48"/>
  <c r="E96"/>
  <c r="G96" s="1"/>
  <c r="E95"/>
  <c r="G95" s="1"/>
  <c r="E94"/>
  <c r="G94" s="1"/>
  <c r="G93" s="1"/>
  <c r="E92"/>
  <c r="G92" s="1"/>
  <c r="E91"/>
  <c r="G91" s="1"/>
  <c r="E90"/>
  <c r="G90" s="1"/>
  <c r="E89"/>
  <c r="G89" s="1"/>
  <c r="E87"/>
  <c r="E86"/>
  <c r="G86" s="1"/>
  <c r="E85"/>
  <c r="G85" s="1"/>
  <c r="E84"/>
  <c r="G84" s="1"/>
  <c r="E83"/>
  <c r="G83" s="1"/>
  <c r="E82"/>
  <c r="G82" s="1"/>
  <c r="E80"/>
  <c r="G80" s="1"/>
  <c r="G79" s="1"/>
  <c r="E78"/>
  <c r="G78" s="1"/>
  <c r="G77" s="1"/>
  <c r="E76"/>
  <c r="G76" s="1"/>
  <c r="G75"/>
  <c r="G74"/>
  <c r="G73"/>
  <c r="G72"/>
  <c r="G71"/>
  <c r="G70"/>
  <c r="E69"/>
  <c r="E65"/>
  <c r="G65" s="1"/>
  <c r="E64"/>
  <c r="G64" s="1"/>
  <c r="E63"/>
  <c r="G63" s="1"/>
  <c r="E62"/>
  <c r="G62" s="1"/>
  <c r="E60"/>
  <c r="G60" s="1"/>
  <c r="E59"/>
  <c r="G59" s="1"/>
  <c r="E58"/>
  <c r="G58" s="1"/>
  <c r="E57"/>
  <c r="G57" s="1"/>
  <c r="E56"/>
  <c r="G56" s="1"/>
  <c r="E55"/>
  <c r="G55" s="1"/>
  <c r="E53"/>
  <c r="G53" s="1"/>
  <c r="E52"/>
  <c r="G52" s="1"/>
  <c r="E51"/>
  <c r="G51" s="1"/>
  <c r="E46"/>
  <c r="G46" s="1"/>
  <c r="G45" s="1"/>
  <c r="E44"/>
  <c r="G44" s="1"/>
  <c r="E42"/>
  <c r="G42" s="1"/>
  <c r="E41"/>
  <c r="E40"/>
  <c r="E39"/>
  <c r="E37"/>
  <c r="E35"/>
  <c r="G35" s="1"/>
  <c r="E34"/>
  <c r="G34" s="1"/>
  <c r="E33"/>
  <c r="G33" s="1"/>
  <c r="E32"/>
  <c r="G32" s="1"/>
  <c r="E31"/>
  <c r="G31" s="1"/>
  <c r="E29"/>
  <c r="G29" s="1"/>
  <c r="E28"/>
  <c r="G28" s="1"/>
  <c r="E27"/>
  <c r="G27" s="1"/>
  <c r="E25"/>
  <c r="G25" s="1"/>
  <c r="E24"/>
  <c r="G24" s="1"/>
  <c r="E22"/>
  <c r="G22" s="1"/>
  <c r="E20"/>
  <c r="G20" s="1"/>
  <c r="E13"/>
  <c r="G13" s="1"/>
  <c r="E12"/>
  <c r="G12" s="1"/>
  <c r="E11"/>
  <c r="G11" s="1"/>
  <c r="E10"/>
  <c r="G10" s="1"/>
  <c r="E15"/>
  <c r="G15" s="1"/>
  <c r="E17"/>
  <c r="G17" s="1"/>
  <c r="E19"/>
  <c r="G19" s="1"/>
  <c r="M93"/>
  <c r="L93"/>
  <c r="K93"/>
  <c r="J93"/>
  <c r="I93"/>
  <c r="D93"/>
  <c r="M88"/>
  <c r="L88"/>
  <c r="K88"/>
  <c r="J88"/>
  <c r="I88"/>
  <c r="F88"/>
  <c r="D88"/>
  <c r="M81"/>
  <c r="L81"/>
  <c r="K81"/>
  <c r="J81"/>
  <c r="I81"/>
  <c r="F81"/>
  <c r="E81"/>
  <c r="D81"/>
  <c r="H79"/>
  <c r="M79"/>
  <c r="K79"/>
  <c r="J79"/>
  <c r="I79"/>
  <c r="E79"/>
  <c r="D79"/>
  <c r="H77"/>
  <c r="M77"/>
  <c r="L77"/>
  <c r="K77"/>
  <c r="J77"/>
  <c r="I77"/>
  <c r="E77"/>
  <c r="D77"/>
  <c r="H61"/>
  <c r="M61"/>
  <c r="L61"/>
  <c r="K61"/>
  <c r="J61"/>
  <c r="I61"/>
  <c r="G61"/>
  <c r="D61"/>
  <c r="M50"/>
  <c r="L50"/>
  <c r="K50"/>
  <c r="J50"/>
  <c r="I50"/>
  <c r="G50"/>
  <c r="D50"/>
  <c r="H47"/>
  <c r="M47"/>
  <c r="K47"/>
  <c r="J47"/>
  <c r="I47"/>
  <c r="H45"/>
  <c r="M45"/>
  <c r="L45"/>
  <c r="K45"/>
  <c r="J45"/>
  <c r="I45"/>
  <c r="F45"/>
  <c r="E45"/>
  <c r="D45"/>
  <c r="L38"/>
  <c r="K38"/>
  <c r="J38"/>
  <c r="I38"/>
  <c r="F38"/>
  <c r="D38"/>
  <c r="F37"/>
  <c r="M30"/>
  <c r="L30"/>
  <c r="K30"/>
  <c r="J30"/>
  <c r="I30"/>
  <c r="F30"/>
  <c r="E30"/>
  <c r="D30"/>
  <c r="M26"/>
  <c r="L26"/>
  <c r="K26"/>
  <c r="J26"/>
  <c r="I26"/>
  <c r="F26"/>
  <c r="D26"/>
  <c r="M23"/>
  <c r="L23"/>
  <c r="K23"/>
  <c r="J23"/>
  <c r="I23"/>
  <c r="E23"/>
  <c r="D23"/>
  <c r="H21"/>
  <c r="M21"/>
  <c r="K21"/>
  <c r="J21"/>
  <c r="I21"/>
  <c r="G21"/>
  <c r="E21"/>
  <c r="D21"/>
  <c r="M16"/>
  <c r="L16"/>
  <c r="K16"/>
  <c r="J16"/>
  <c r="I16"/>
  <c r="I97" s="1"/>
  <c r="G16"/>
  <c r="D16"/>
  <c r="H14"/>
  <c r="M14"/>
  <c r="K14"/>
  <c r="J14"/>
  <c r="I14"/>
  <c r="G14"/>
  <c r="F14"/>
  <c r="D14"/>
  <c r="M9"/>
  <c r="L9"/>
  <c r="K9"/>
  <c r="J9"/>
  <c r="I9"/>
  <c r="F9"/>
  <c r="D9"/>
  <c r="G81" l="1"/>
  <c r="E38"/>
  <c r="G26"/>
  <c r="G30"/>
  <c r="E88"/>
  <c r="E9"/>
  <c r="E14"/>
  <c r="E26"/>
  <c r="E61"/>
  <c r="E50"/>
  <c r="G69"/>
  <c r="G66" s="1"/>
  <c r="E66"/>
  <c r="G88"/>
  <c r="E93"/>
  <c r="G23"/>
  <c r="E47"/>
  <c r="G48"/>
  <c r="G47" s="1"/>
  <c r="G9"/>
  <c r="E16"/>
  <c r="D97"/>
  <c r="G37"/>
  <c r="K97"/>
  <c r="F77"/>
  <c r="F93"/>
  <c r="H81"/>
  <c r="H93"/>
  <c r="J97"/>
  <c r="F61"/>
  <c r="F23"/>
  <c r="H88"/>
  <c r="F50"/>
  <c r="H30"/>
  <c r="H23"/>
  <c r="F21"/>
  <c r="M97"/>
  <c r="L97"/>
  <c r="H16"/>
  <c r="H9"/>
  <c r="H26"/>
  <c r="H50"/>
  <c r="F16"/>
  <c r="F79"/>
  <c r="E97" l="1"/>
  <c r="F97"/>
  <c r="K13" i="14" l="1"/>
  <c r="J13"/>
  <c r="I13"/>
  <c r="H13"/>
  <c r="G13"/>
  <c r="F13"/>
  <c r="E13"/>
  <c r="D13"/>
  <c r="C13"/>
  <c r="G38" i="2"/>
  <c r="G97" s="1"/>
  <c r="H38"/>
  <c r="H97" s="1"/>
</calcChain>
</file>

<file path=xl/sharedStrings.xml><?xml version="1.0" encoding="utf-8"?>
<sst xmlns="http://schemas.openxmlformats.org/spreadsheetml/2006/main" count="483" uniqueCount="289">
  <si>
    <t>w złotych</t>
  </si>
  <si>
    <t>Dział</t>
  </si>
  <si>
    <t>z tego:</t>
  </si>
  <si>
    <t>Ogółem:</t>
  </si>
  <si>
    <t>Rozdział</t>
  </si>
  <si>
    <t>Nazwa</t>
  </si>
  <si>
    <t>Wydatki bieżące</t>
  </si>
  <si>
    <t>w tym:</t>
  </si>
  <si>
    <t>Wydatki majątkowe</t>
  </si>
  <si>
    <t>Lp.</t>
  </si>
  <si>
    <t>Treść</t>
  </si>
  <si>
    <t>Klasyfikacja
§</t>
  </si>
  <si>
    <t>Przychody ogółem:</t>
  </si>
  <si>
    <t>1.</t>
  </si>
  <si>
    <t>2.</t>
  </si>
  <si>
    <t>3.</t>
  </si>
  <si>
    <t>6.</t>
  </si>
  <si>
    <t>Nadwyżka budżetu z lat ubiegłych</t>
  </si>
  <si>
    <t>§ 957</t>
  </si>
  <si>
    <t>Wyszczególnienie</t>
  </si>
  <si>
    <t>Stan środków obrotowych na początek roku</t>
  </si>
  <si>
    <t>Stan środków obrotowych na koniec roku</t>
  </si>
  <si>
    <t>Ogółem</t>
  </si>
  <si>
    <t>Nazwa instytucji</t>
  </si>
  <si>
    <t>Kwota dotacji</t>
  </si>
  <si>
    <r>
      <t xml:space="preserve">Nazwa zadania
</t>
    </r>
    <r>
      <rPr>
        <i/>
        <sz val="10"/>
        <rFont val="Arial CE"/>
        <charset val="238"/>
      </rPr>
      <t>(przeznaczenie dotacji)</t>
    </r>
  </si>
  <si>
    <t xml:space="preserve">Kwota dotacji </t>
  </si>
  <si>
    <t>Nazwa zadania</t>
  </si>
  <si>
    <t>Dotacje
ogółem</t>
  </si>
  <si>
    <t>Wynagrodzenia i składki od nich naliczane</t>
  </si>
  <si>
    <t>Wydatki jednostek budżetowych</t>
  </si>
  <si>
    <t>Dotacje na zadania bieżące</t>
  </si>
  <si>
    <t>Wydatki związane z realizacją zadań statutowych</t>
  </si>
  <si>
    <t>Dochody ogółem</t>
  </si>
  <si>
    <t>Wydatki ogółem</t>
  </si>
  <si>
    <t>Pozostałe wydatki</t>
  </si>
  <si>
    <t>Jednostka pomocnicza</t>
  </si>
  <si>
    <t>Świadczenia na rzecz osób fizycznych</t>
  </si>
  <si>
    <t>Wydatki na programy finansowane z udziałem środków pochodzących z budżetu Unii Europejskiej oraz niepodlegających zwrotowi środków z pomocy udzielanej przez państwa członkowskie Europejskiego Porozumienia o Wolnym Handlu (EFTA) oraz inych środków pochodzących ze źródeł zagranicznych niepodlegających zwrotowi,w części związanej z realizacją zadań Gminy/Powiatu</t>
  </si>
  <si>
    <t>Wydatki
ogółem
(6+12)</t>
  </si>
  <si>
    <t>Plan
na 2011 r.</t>
  </si>
  <si>
    <t>Kwota
2011 r.</t>
  </si>
  <si>
    <t>na programy finansowane z udziałem środków, o których mowa w art. 5 ust. 1 pkt 2 i 3, w części związanej z realizacją zadań jednostki samorządu terytorialnego</t>
  </si>
  <si>
    <t>Inwestycje i zakupy inwestycyjne</t>
  </si>
  <si>
    <t>010</t>
  </si>
  <si>
    <t>Rolnictwo i łowiectwo</t>
  </si>
  <si>
    <t>01008</t>
  </si>
  <si>
    <t>Melioracje wodne</t>
  </si>
  <si>
    <t>01010</t>
  </si>
  <si>
    <t>Infrastruktura wodociągowa i sanitacyjna wsi</t>
  </si>
  <si>
    <t>01030</t>
  </si>
  <si>
    <t>Izby rolnicze</t>
  </si>
  <si>
    <t>01095</t>
  </si>
  <si>
    <t>Pozostała działalność</t>
  </si>
  <si>
    <t>020</t>
  </si>
  <si>
    <t>Leśnictwo</t>
  </si>
  <si>
    <t>02095</t>
  </si>
  <si>
    <t>Transport i łączność</t>
  </si>
  <si>
    <t>Lokalny transport zbiorowy</t>
  </si>
  <si>
    <t>Drogi publiczne gminne</t>
  </si>
  <si>
    <t>Turystyka</t>
  </si>
  <si>
    <t>Gospodarka mieszkaniowa</t>
  </si>
  <si>
    <t>Gospodarka gruntami, nieruchomościami</t>
  </si>
  <si>
    <t>Działalność usługowa</t>
  </si>
  <si>
    <t>Plany zagospodarowania przestrzennego</t>
  </si>
  <si>
    <t>Opracowania geodezyjne i kartograficzne</t>
  </si>
  <si>
    <t>Cmentarze</t>
  </si>
  <si>
    <t>Administracja publiczna</t>
  </si>
  <si>
    <t>Urzędy wojewódzkie</t>
  </si>
  <si>
    <t>Rady Gmin</t>
  </si>
  <si>
    <t>Urzędy gmin</t>
  </si>
  <si>
    <t xml:space="preserve">Urzędy naczelnych organów władzy państwowej kontroli i ochrony prawa oraz sądownictwa </t>
  </si>
  <si>
    <t>Urzędy naczelnych organów władzy państwowej kontroli i ochrony prawa</t>
  </si>
  <si>
    <t>Bezpieczeństwo publiczne i ochrona przeciw pożarowa</t>
  </si>
  <si>
    <t>Komendy powiatowe policji</t>
  </si>
  <si>
    <t>Straż Graniczna</t>
  </si>
  <si>
    <t>Ochotnicze straże pożarne</t>
  </si>
  <si>
    <t>Obrona cywilna</t>
  </si>
  <si>
    <t>Różne rozliczenia</t>
  </si>
  <si>
    <t>Rezerwy ogólne  i celowe</t>
  </si>
  <si>
    <t xml:space="preserve">Oświata i wychowanie </t>
  </si>
  <si>
    <t>Szkoły podstawowe</t>
  </si>
  <si>
    <t>Oddziały przedszkolne w szkołach podstawowych</t>
  </si>
  <si>
    <t>Przedszkola</t>
  </si>
  <si>
    <t>Gimnazja</t>
  </si>
  <si>
    <t>Dowożenie uczniów do szkół</t>
  </si>
  <si>
    <t>Zespoły obsługi ekonomiczno-administarcyjnej szkół</t>
  </si>
  <si>
    <t>Dokształcanie i doskonalenie nauczycieli</t>
  </si>
  <si>
    <t>Stołówki szkolne i przedszkolne</t>
  </si>
  <si>
    <t>Ochrona zdrowia</t>
  </si>
  <si>
    <t>Lecznictwo ambulatoryjne</t>
  </si>
  <si>
    <t>Zwalczanie narkomanii</t>
  </si>
  <si>
    <t>Przeciwdziałanie alkoholizmowi</t>
  </si>
  <si>
    <t>Pomoc społeczna</t>
  </si>
  <si>
    <t>Zasiłki i pomoc w naturze oraz składki na ubezpieczenia emerytalne i rentowe</t>
  </si>
  <si>
    <t>Dodatki mieszkaniowe</t>
  </si>
  <si>
    <t>Zasiłki stałe</t>
  </si>
  <si>
    <t>Ośrodki pomocy społecznej</t>
  </si>
  <si>
    <t>Usługi opiekuńcze i specjalistyczne usługi opiekuńcze</t>
  </si>
  <si>
    <t>Pozostałe zadania w zakresie polityki społecznej</t>
  </si>
  <si>
    <t>Edukacyjna opieka wychowawcza</t>
  </si>
  <si>
    <t>Pomoc materialna dla uczniów</t>
  </si>
  <si>
    <t>Gospodarka komunalna i ochrona środowiska</t>
  </si>
  <si>
    <t>Gospodarka odpadami</t>
  </si>
  <si>
    <t>Oczyszczanie miast i wsi</t>
  </si>
  <si>
    <t>Utrzymanie zieleni w miastach i gminach</t>
  </si>
  <si>
    <t>Schroniska dla zwierząt</t>
  </si>
  <si>
    <t>Oświetlenie ulic ,placów i dróg</t>
  </si>
  <si>
    <t>Kultura i ochrona dziedzictwa narodowego</t>
  </si>
  <si>
    <t>Domy i ośrodki kultury, świetlice i kluby</t>
  </si>
  <si>
    <t>Biblioteki</t>
  </si>
  <si>
    <t>Ochrona zabytków i opieka nad zabytkami</t>
  </si>
  <si>
    <t>Obiekty sportowe</t>
  </si>
  <si>
    <t>x</t>
  </si>
  <si>
    <t>Ogółem wydatki budżetu gminy</t>
  </si>
  <si>
    <t>Stołówki Szkolne</t>
  </si>
  <si>
    <t>Gminna Biblioteka Publiczna w Kołbaskowie</t>
  </si>
  <si>
    <t>wychowanie przedszkolne</t>
  </si>
  <si>
    <t>wypoczynek dzieci i młodzieży</t>
  </si>
  <si>
    <t>opieka nad dzieckiem i rodziną</t>
  </si>
  <si>
    <t>reintegracja społeczna i zwodowa mieszkańców gminy Kołbaskowo w Centrum Integracji Społecznej</t>
  </si>
  <si>
    <t>5.</t>
  </si>
  <si>
    <t>remont i konserwacja zabytków</t>
  </si>
  <si>
    <t>7.</t>
  </si>
  <si>
    <t>kultura fizyczna i sport</t>
  </si>
  <si>
    <t>Będargowo</t>
  </si>
  <si>
    <t>Bobolin</t>
  </si>
  <si>
    <t>Kurów</t>
  </si>
  <si>
    <t>Moczyły</t>
  </si>
  <si>
    <t>Przecław</t>
  </si>
  <si>
    <t>Siadło-Dolne</t>
  </si>
  <si>
    <t>Siadło-Górne</t>
  </si>
  <si>
    <t>Smolęcin</t>
  </si>
  <si>
    <t>Stobno</t>
  </si>
  <si>
    <t>Ustowo</t>
  </si>
  <si>
    <t>Warzymice</t>
  </si>
  <si>
    <t>Świadczenia rodzinne, świadczenia z funduszu alimentacyjnego oraz składki na ubezpieczenia emerytalne i rentowe z ubezpieczenia  społecznego</t>
  </si>
  <si>
    <t>Składki na ubezpieczenie zdrowotne opłacane za osoby pobierające niektóre świadczenia z pomocy społecznej , niektóre świadczenia rodzinne oraz za osoby uczestniczące w zajęciach w centrum integracji społecznej</t>
  </si>
  <si>
    <t>Karwowo</t>
  </si>
  <si>
    <t>Ostoja (  Ostoja,Przylep,Rajkowo)</t>
  </si>
  <si>
    <t>Kołbaskowo ( Kołbaskowo, Rosówek)</t>
  </si>
  <si>
    <t>Część równoważaca subwencji ogólnej dla gmin</t>
  </si>
  <si>
    <t>Plan wydatków
ogółem
na 2012 r.</t>
  </si>
  <si>
    <t xml:space="preserve">Barnisław </t>
  </si>
  <si>
    <t>Warnik</t>
  </si>
  <si>
    <t>ZPO Kołbaskowo</t>
  </si>
  <si>
    <t>a.</t>
  </si>
  <si>
    <t>b.</t>
  </si>
  <si>
    <t>ochrona przeciw pożarowa</t>
  </si>
  <si>
    <t>4.</t>
  </si>
  <si>
    <t>Obsługa długu publicznego</t>
  </si>
  <si>
    <t>Obsługa papierów wartościowych, kredytów i pożyczek jst</t>
  </si>
  <si>
    <t>Wydatki na obsługę długu</t>
  </si>
  <si>
    <t>Rodziny zastępcze</t>
  </si>
  <si>
    <t>§ 952</t>
  </si>
  <si>
    <t>Przychody z zaciągniętych pożyczek i kredytów na rynku krajowym</t>
  </si>
  <si>
    <t>Rozchody ogółem:</t>
  </si>
  <si>
    <t xml:space="preserve">Spłaty  otrzymanych krajowych pożyczek i kredytów </t>
  </si>
  <si>
    <t>§ 992</t>
  </si>
  <si>
    <t>domowa opieka hospicyjna dla terminalnie i nieuleczalnie chorych</t>
  </si>
  <si>
    <t>Promocja jednostek samorządu terytorialnego</t>
  </si>
  <si>
    <t>Kultura fizyczna i sport</t>
  </si>
  <si>
    <t>Zadania w zakresie kultury fizycznej i sportu</t>
  </si>
  <si>
    <t>Pargowo</t>
  </si>
  <si>
    <t xml:space="preserve">Kamieniec </t>
  </si>
  <si>
    <t>Dochody i wydatki
budżetu Gminy KOŁBASKOWO
związane z realizacją zadań z zakresu administracji rządowej i innych zadań zleconych odrębnymi ustawami
w 2013 r.</t>
  </si>
  <si>
    <t>Dotacje celowe udzielone w 2013 r. na zadania własne gminy realizowane przez podmioty nienależące do sektora finansów publicznych</t>
  </si>
  <si>
    <t>Nazwa jednostki
 otrzymującej dotację</t>
  </si>
  <si>
    <r>
      <t xml:space="preserve">Zakres
</t>
    </r>
    <r>
      <rPr>
        <sz val="10"/>
        <rFont val="Arial CE"/>
        <charset val="238"/>
      </rPr>
      <t>(</t>
    </r>
    <r>
      <rPr>
        <i/>
        <sz val="10"/>
        <rFont val="Arial CE"/>
        <charset val="238"/>
      </rPr>
      <t>przeznaczenie dotacji)</t>
    </r>
  </si>
  <si>
    <t>Ogółem kwota dotacji</t>
  </si>
  <si>
    <t>Przedsiebiorstwo Gospodarki Komunalnej w Kołbaskowie</t>
  </si>
  <si>
    <t>Utrzymanie urzadzeń melioracyjnych ikanalizacji deszczowej</t>
  </si>
  <si>
    <t>Oczyszczanie , utrzymanie i oznakowanie dróg gminnych i ulic</t>
  </si>
  <si>
    <t>Utrzymanie przystanków komunikacji zbiorowej</t>
  </si>
  <si>
    <t>Utrzymanie czystości na szlakach rowerowych ipieszych</t>
  </si>
  <si>
    <t>Utrzymanie mieszkaniowego zasobu komunalnego i obiektów komunalnych</t>
  </si>
  <si>
    <t>Obsługa systemu gospodarki odpadami</t>
  </si>
  <si>
    <t>Oczyszczanie ulic placów</t>
  </si>
  <si>
    <t>Utrzymanie zieleni gminnej</t>
  </si>
  <si>
    <t>Pozostała działalnośc w zakresie gospodarki komunalnej</t>
  </si>
  <si>
    <t>Wyłapywanie bezdomnych psów</t>
  </si>
  <si>
    <t>Utrzymanie placów zabaw</t>
  </si>
  <si>
    <t>Zadania z zakresu ochrony zabytków</t>
  </si>
  <si>
    <t>Utrzymanie obiektów sportowych i rekreacyjnych</t>
  </si>
  <si>
    <t>Dotacje przedmiotowe dla jednostek sektora finansów publicznych w 2013 r.
udzielone z budżetu Gminy/Powiatu ..............................
w 2013 r.</t>
  </si>
  <si>
    <t>8.</t>
  </si>
  <si>
    <t>9.</t>
  </si>
  <si>
    <t>10.</t>
  </si>
  <si>
    <t>11.</t>
  </si>
  <si>
    <t>12.</t>
  </si>
  <si>
    <t>13.</t>
  </si>
  <si>
    <t>14.</t>
  </si>
  <si>
    <t>Dotacje podmiotowe dla jednostek sektora finansów publicznych
udzielone z budżetu Gminy Kołbaskowo
w 2013 r.</t>
  </si>
  <si>
    <t>SP Będargowo</t>
  </si>
  <si>
    <t>Inne formy wychowania przedszkolnego</t>
  </si>
  <si>
    <t>Publiczne Gimnazjum w Przecławiu</t>
  </si>
  <si>
    <t>SP w Przecławiu</t>
  </si>
  <si>
    <t>Plan dochodów i wydatków
rachunków dochodów  oświatowych jednostek budżetowych w 2013 r.</t>
  </si>
  <si>
    <t>Wydatki jednostek pomocniczych
w ramach  budżetu Gminy  KOŁBASKOWO
w 2013 r.</t>
  </si>
  <si>
    <t>Dotacje podmiotowe udzielone w 2013 r. na zadania realizowane przez podmioty nienależące do sektora finansów publicznych</t>
  </si>
  <si>
    <t>Utrzymanie cmentarzy komunalnych</t>
  </si>
  <si>
    <t>zapewnienie opieki bezdomnym psom i kotom</t>
  </si>
  <si>
    <t>działania profilaktyczne osób zagrożonych uzależnieniem od alkoholu</t>
  </si>
  <si>
    <t>Dotacje celowe
udzielone z budżetu Gminy KOŁBASKOWO
na zadania własne gminy realizowane przez podmioty należące
do sektora finansów publicznych w 2013 r.</t>
  </si>
  <si>
    <t>Przychody</t>
  </si>
  <si>
    <t>Koszty</t>
  </si>
  <si>
    <t>ogółem</t>
  </si>
  <si>
    <t>w tym: wpłata do budżetu</t>
  </si>
  <si>
    <t>dotacje
z budżetu</t>
  </si>
  <si>
    <t>I.</t>
  </si>
  <si>
    <t>Zakłady budżetowe</t>
  </si>
  <si>
    <t>1. Przedsiębiorstwo Gospodarki Komunalnej</t>
  </si>
  <si>
    <t>Plan przychodów oraz kosztów samorządowych zakładów budżetowych w 2013 r.</t>
  </si>
  <si>
    <t>Dochody i wydatki
budżetu Gminy KOŁBASKOWO
związane z realizacją zadań wykonywanych na podstawie porozumień (umów) między jednostkami samorządu terytorialnego w 2013 r.</t>
  </si>
  <si>
    <t>Straż Miejska</t>
  </si>
  <si>
    <t>edukacja szkolna</t>
  </si>
  <si>
    <t>Wspieranie rodziny</t>
  </si>
  <si>
    <t>Wydatki
budżetu Gminy KOŁBASKOWO
w 2013 r.</t>
  </si>
  <si>
    <t>Rozliczenia
z budżetem
z tytułu wpłat nadwyżek środków za 2012 r.</t>
  </si>
  <si>
    <t xml:space="preserve">Przebudowa świetlicy wiejskiej w Bobolinie </t>
  </si>
  <si>
    <t>Dotacje celowe
udzielone z budżetu Gminy Kołbaskowo
na pomoc finansową innym jednostkom samorządu terytorialnego w 2013 r.</t>
  </si>
  <si>
    <t>Jednostka samorządu terytorialnego</t>
  </si>
  <si>
    <t>Przebudowa drogi powiatowej nr 0627Z Szczecin-Siadło Górne</t>
  </si>
  <si>
    <t>Powiat Policki</t>
  </si>
  <si>
    <t>Drogi publiczne powiatowe</t>
  </si>
  <si>
    <t>Załącznik Nr 3
do uchwały Nr …………...
Rady Gminy  Kołbaskowo 
z dnia …………..</t>
  </si>
  <si>
    <t xml:space="preserve">Załącznik Nr 2
do uchwały Nr …………...
Rady Gminy Kołbaskowo
z dnia…………... </t>
  </si>
  <si>
    <t>Załącznik Nr 4
do uchwały Nr ………….
Rady Gminy Kołbaskowo
z dnia …………</t>
  </si>
  <si>
    <t xml:space="preserve">Załącznik Nr 5
do uchwały Nr …………..
Rady Gminy Kołbaskowo
z dnia……………. </t>
  </si>
  <si>
    <t>Załącznik Nr 7
do uchwały Nr..................
Rady Gminy Kołbaskowo
z dnia ………………..</t>
  </si>
  <si>
    <t>Załącznik Nr 6
do uchwały Nr………………. 
Rady Gminy Kołbaskowo
z dnia …………….</t>
  </si>
  <si>
    <t xml:space="preserve">Załącznik Nr 8
do uchwały Nr……………….
Rady Gminy Kołbaskowo
z dnia………………….. </t>
  </si>
  <si>
    <t xml:space="preserve">Załącznik Nr 9
do uchwały Nr……………..
Rady Gminy Kołbaskowo
z dnia…………... </t>
  </si>
  <si>
    <t>Załącznik Nr 10
do uchwały Nr .................
Rady Gminy Kołbaskowo
w ...................................</t>
  </si>
  <si>
    <t>Załącznik Nr 11
do uchwały Nr ………...
Rady Gminy Kołbaskowo
z dnia………..</t>
  </si>
  <si>
    <t xml:space="preserve">Załącznik Nr 14
do uchwały Nr................. 
Rady Gminy Kołbaskowo                                                                                                                                                                                                              z dnia ...............
</t>
  </si>
  <si>
    <t xml:space="preserve">        WYDATKI     MAJĄTKOWE</t>
  </si>
  <si>
    <t xml:space="preserve">               GMINY KOŁBASKOWO</t>
  </si>
  <si>
    <t xml:space="preserve"> Plan                     na 2013 rok</t>
  </si>
  <si>
    <t>w tym</t>
  </si>
  <si>
    <t xml:space="preserve">na programy finansowane z udziałem środków o których mowa w art..5 ust.1 pkt. 2 i 3 </t>
  </si>
  <si>
    <t>Poprawa jakości wody poprzez likwidację rur azbestowo-cementowych na terenie gminy</t>
  </si>
  <si>
    <t>Przebudowa istniejącej sieci wodociagowej w miejscowości Bobolin</t>
  </si>
  <si>
    <t>Budowa sieci wodociagowej z ujęcia Bobolin do miejscowości Warnik</t>
  </si>
  <si>
    <t>Rozbudowa oczyszczalni ścieków w Przecławiu</t>
  </si>
  <si>
    <t xml:space="preserve">Zakupy inwestycyjne </t>
  </si>
  <si>
    <t>a)wykup sieci wodociagowych i sanitarnych</t>
  </si>
  <si>
    <t>Przebudowa dróg gminnych w m. Kurów</t>
  </si>
  <si>
    <t>Przebudowa drogi gminnej z przebudową  sieci wodociągowej z przyłączami w Siadle-Dolnym</t>
  </si>
  <si>
    <t>Budowa przystanków autobusowych  wraz z utwardzeniem terenu na trasie Szczecin- Stobno</t>
  </si>
  <si>
    <t>Zakupy inwestycyjne</t>
  </si>
  <si>
    <t>a) zakup gruntów</t>
  </si>
  <si>
    <t>Przebudowa wraz ze zmianą sposobu użytkowania budynku służb granicznych na mieszkania komunalne i socjalne w miejscowości Rosówek Nr 17</t>
  </si>
  <si>
    <t>Wymiana ogrodzenia przy budynku Urzędu Gminy i budynku GOPS</t>
  </si>
  <si>
    <t xml:space="preserve">a)   zakup sprzętu komputerowego i oprogramowania  </t>
  </si>
  <si>
    <t>Bezpieczeństo i ochrona p/pożarowa</t>
  </si>
  <si>
    <t>a) zakup  syreny alarmowej</t>
  </si>
  <si>
    <t>a) fotoradar wraz z masztem  195 000</t>
  </si>
  <si>
    <t>b) komputery + oprogramowanie14 000</t>
  </si>
  <si>
    <t>Oświata i wychowanie</t>
  </si>
  <si>
    <t>Termomodernizacja  budynku  Szkoły Podstawowej w Będargowie</t>
  </si>
  <si>
    <t>zakup bramy-ścieżka Witacz 3.800 zł,Konstrukcje do siatkówki i koszykówki 18.000 zł, Piłkochwyty na boisku 14.000 zł,Kotara rozdzielająca salę gimnastyczną 16.000 zł, Tablica multimedialna 15.000 zł , urządzenie do konserwacji podłóg 10.900 zł, Monitoring 21.000 zł.</t>
  </si>
  <si>
    <t>Elementy placu zabaw 10.000 zł,Czytnik wejść-wyjść 4.500 zł, Taboret elektryczny 3.800 zł, Patelnia elektryczna 4.000 zł,</t>
  </si>
  <si>
    <t xml:space="preserve">Serwer z oprogramowaniem 10.000 zł,Tablica interaktywna 4.000 zł, Maszyna do sprzątania/czyszczenia 8.000zł, Kosiarka-traktor 8.000 zł </t>
  </si>
  <si>
    <t>Zamrażarka 7.000 zł</t>
  </si>
  <si>
    <t>a) zakup sprzętu komputerowego</t>
  </si>
  <si>
    <t>Rekultywacja składowiska odpadów ( dokumentacja projektowa)</t>
  </si>
  <si>
    <t>Rewitalizacja zabytkowego parku w Kurowie</t>
  </si>
  <si>
    <t>Miejsce wypoczynku i rekreacji w Warniku</t>
  </si>
  <si>
    <t>Miejsce wypoczynku i rekreacji w Będargowie</t>
  </si>
  <si>
    <t>Miejsce wypoczynku i rekreacji w Warzymicach</t>
  </si>
  <si>
    <t>Zagospodarowanie terenu zielonego w Siadle-Górnym</t>
  </si>
  <si>
    <t>Budowa schroniska dla bezdomych zwierząt</t>
  </si>
  <si>
    <t>Budowa oświetlenia ulicznego z lamp solarno-hybrydowych w m.Siadło-Dolne, Siadło-Górne</t>
  </si>
  <si>
    <t>Budowa oświetlenia ulicznego w Gminie Kołbaskowo</t>
  </si>
  <si>
    <t>Budowa przyłącza do placu zabaw w Będargowie</t>
  </si>
  <si>
    <t>Budowa przyłącza do placu zabaw w Pargowie</t>
  </si>
  <si>
    <t>Budowa przyłącza do placu zabaw w Warniku</t>
  </si>
  <si>
    <t>Budowa świetlicy wiejskiej w Barnisławiu</t>
  </si>
  <si>
    <t>Budowa świetlicy wiejskiej w Siadle-Górnym</t>
  </si>
  <si>
    <t>Budowa świetlicy wiejskiej w Moczyłach</t>
  </si>
  <si>
    <t>Budowa świetlicy wiejskiej w Stobnie</t>
  </si>
  <si>
    <t>Przebudowa świetlicy w Bobolinie</t>
  </si>
  <si>
    <t>Budowa Gminnego Ośrodka Kultury w Przecławiu</t>
  </si>
  <si>
    <t xml:space="preserve">                 w  2013 roku</t>
  </si>
  <si>
    <t>Przychody  i rozchody
budżetu Gminy KOŁBASKOWO
w 2013 r.</t>
  </si>
  <si>
    <t xml:space="preserve">Załącznik Nr 15
do uchwały Nr.......................... 
Rady Gminy Kołbaskowo                                                                                                                                                                                                              z dnia ..............
</t>
  </si>
  <si>
    <t>Załącznik Nr 12
do uchwały Nr .................
Rady Gminy Kołbaskowo
w ...................................</t>
  </si>
  <si>
    <t xml:space="preserve">Załącznik Nr 13
do uchwały Nr ............ 
Rady Gminy Kołbaskowo                                                                                                                                                                                                              z dnia .............
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</si>
</sst>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37">
    <font>
      <sz val="10"/>
      <name val="Arial CE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i/>
      <u/>
      <sz val="8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5"/>
      <name val="Arial CE"/>
      <family val="2"/>
      <charset val="238"/>
    </font>
    <font>
      <sz val="10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13"/>
      <name val="Arial CE"/>
      <family val="2"/>
      <charset val="238"/>
    </font>
    <font>
      <sz val="6"/>
      <name val="Arial CE"/>
      <family val="2"/>
      <charset val="238"/>
    </font>
    <font>
      <i/>
      <sz val="10"/>
      <name val="Arial CE"/>
      <charset val="238"/>
    </font>
    <font>
      <sz val="10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9"/>
      <name val="Arial"/>
      <family val="2"/>
      <charset val="238"/>
    </font>
    <font>
      <sz val="11"/>
      <name val="Arial CE"/>
      <family val="2"/>
      <charset val="238"/>
    </font>
    <font>
      <sz val="10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9"/>
      <color theme="1"/>
      <name val="Czcionka tekstu podstawowego"/>
      <charset val="238"/>
    </font>
    <font>
      <sz val="9"/>
      <name val="Arial CE"/>
      <charset val="238"/>
    </font>
    <font>
      <sz val="10"/>
      <color theme="1"/>
      <name val="Czcionka tekstu podstawowego"/>
      <family val="2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i/>
      <u/>
      <sz val="10"/>
      <name val="Arial CE"/>
      <charset val="238"/>
    </font>
    <font>
      <b/>
      <i/>
      <sz val="10"/>
      <name val="Arial CE"/>
      <charset val="238"/>
    </font>
    <font>
      <sz val="9"/>
      <name val="Arial Unicode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542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6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5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6" fillId="0" borderId="54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40" xfId="0" quotePrefix="1" applyFont="1" applyBorder="1" applyAlignment="1">
      <alignment horizontal="right"/>
    </xf>
    <xf numFmtId="0" fontId="20" fillId="0" borderId="35" xfId="0" applyFont="1" applyBorder="1"/>
    <xf numFmtId="3" fontId="20" fillId="0" borderId="35" xfId="0" applyNumberFormat="1" applyFont="1" applyBorder="1" applyAlignment="1">
      <alignment horizontal="right"/>
    </xf>
    <xf numFmtId="3" fontId="20" fillId="0" borderId="36" xfId="0" applyNumberFormat="1" applyFont="1" applyBorder="1" applyAlignment="1">
      <alignment horizontal="right"/>
    </xf>
    <xf numFmtId="3" fontId="20" fillId="0" borderId="39" xfId="0" applyNumberFormat="1" applyFont="1" applyBorder="1" applyAlignment="1">
      <alignment horizontal="right"/>
    </xf>
    <xf numFmtId="0" fontId="8" fillId="0" borderId="41" xfId="0" quotePrefix="1" applyFont="1" applyBorder="1" applyAlignment="1">
      <alignment horizontal="right"/>
    </xf>
    <xf numFmtId="0" fontId="8" fillId="0" borderId="8" xfId="0" quotePrefix="1" applyFont="1" applyBorder="1" applyAlignment="1">
      <alignment horizontal="right"/>
    </xf>
    <xf numFmtId="0" fontId="8" fillId="0" borderId="8" xfId="0" applyFont="1" applyBorder="1"/>
    <xf numFmtId="3" fontId="8" fillId="0" borderId="8" xfId="0" applyNumberFormat="1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3" fontId="8" fillId="0" borderId="14" xfId="0" applyNumberFormat="1" applyFont="1" applyBorder="1" applyAlignment="1">
      <alignment horizontal="right"/>
    </xf>
    <xf numFmtId="3" fontId="22" fillId="0" borderId="56" xfId="0" applyNumberFormat="1" applyFont="1" applyBorder="1" applyAlignment="1">
      <alignment vertical="top" wrapText="1"/>
    </xf>
    <xf numFmtId="0" fontId="20" fillId="0" borderId="41" xfId="0" quotePrefix="1" applyFont="1" applyBorder="1" applyAlignment="1">
      <alignment horizontal="right"/>
    </xf>
    <xf numFmtId="0" fontId="8" fillId="0" borderId="6" xfId="0" quotePrefix="1" applyFont="1" applyBorder="1" applyAlignment="1">
      <alignment horizontal="right"/>
    </xf>
    <xf numFmtId="0" fontId="8" fillId="0" borderId="6" xfId="0" applyFont="1" applyBorder="1" applyAlignment="1">
      <alignment wrapText="1"/>
    </xf>
    <xf numFmtId="3" fontId="22" fillId="0" borderId="57" xfId="0" applyNumberFormat="1" applyFont="1" applyBorder="1" applyAlignment="1">
      <alignment vertical="top" wrapText="1"/>
    </xf>
    <xf numFmtId="0" fontId="20" fillId="0" borderId="41" xfId="0" applyFont="1" applyBorder="1" applyAlignment="1">
      <alignment horizontal="right"/>
    </xf>
    <xf numFmtId="0" fontId="8" fillId="0" borderId="6" xfId="0" applyFont="1" applyBorder="1"/>
    <xf numFmtId="0" fontId="8" fillId="0" borderId="42" xfId="0" applyFont="1" applyBorder="1" applyAlignment="1">
      <alignment horizontal="right"/>
    </xf>
    <xf numFmtId="3" fontId="20" fillId="0" borderId="35" xfId="0" applyNumberFormat="1" applyFont="1" applyBorder="1"/>
    <xf numFmtId="3" fontId="20" fillId="0" borderId="36" xfId="0" applyNumberFormat="1" applyFont="1" applyBorder="1"/>
    <xf numFmtId="0" fontId="8" fillId="0" borderId="26" xfId="0" applyFont="1" applyBorder="1"/>
    <xf numFmtId="0" fontId="8" fillId="0" borderId="43" xfId="0" quotePrefix="1" applyFont="1" applyBorder="1" applyAlignment="1">
      <alignment horizontal="right"/>
    </xf>
    <xf numFmtId="0" fontId="8" fillId="0" borderId="43" xfId="0" applyFont="1" applyBorder="1"/>
    <xf numFmtId="3" fontId="8" fillId="0" borderId="43" xfId="0" applyNumberFormat="1" applyFont="1" applyBorder="1" applyAlignment="1">
      <alignment horizontal="right"/>
    </xf>
    <xf numFmtId="3" fontId="8" fillId="0" borderId="43" xfId="0" applyNumberFormat="1" applyFont="1" applyBorder="1"/>
    <xf numFmtId="0" fontId="20" fillId="0" borderId="40" xfId="0" applyFont="1" applyBorder="1"/>
    <xf numFmtId="0" fontId="20" fillId="0" borderId="37" xfId="0" applyFont="1" applyBorder="1"/>
    <xf numFmtId="3" fontId="20" fillId="0" borderId="37" xfId="0" applyNumberFormat="1" applyFont="1" applyBorder="1" applyAlignment="1">
      <alignment horizontal="right"/>
    </xf>
    <xf numFmtId="3" fontId="20" fillId="0" borderId="38" xfId="0" applyNumberFormat="1" applyFont="1" applyBorder="1" applyAlignment="1">
      <alignment horizontal="right"/>
    </xf>
    <xf numFmtId="3" fontId="20" fillId="0" borderId="53" xfId="0" applyNumberFormat="1" applyFont="1" applyBorder="1" applyAlignment="1">
      <alignment horizontal="right"/>
    </xf>
    <xf numFmtId="0" fontId="20" fillId="0" borderId="41" xfId="0" applyFont="1" applyBorder="1"/>
    <xf numFmtId="0" fontId="8" fillId="0" borderId="41" xfId="0" applyFont="1" applyBorder="1"/>
    <xf numFmtId="3" fontId="8" fillId="0" borderId="44" xfId="0" applyNumberFormat="1" applyFont="1" applyBorder="1" applyAlignment="1">
      <alignment horizontal="right"/>
    </xf>
    <xf numFmtId="3" fontId="8" fillId="0" borderId="58" xfId="0" applyNumberFormat="1" applyFont="1" applyBorder="1" applyAlignment="1">
      <alignment horizontal="right"/>
    </xf>
    <xf numFmtId="0" fontId="8" fillId="0" borderId="45" xfId="0" applyFont="1" applyBorder="1"/>
    <xf numFmtId="0" fontId="8" fillId="0" borderId="8" xfId="0" applyFont="1" applyBorder="1" applyAlignment="1">
      <alignment wrapText="1"/>
    </xf>
    <xf numFmtId="3" fontId="1" fillId="0" borderId="55" xfId="0" applyNumberFormat="1" applyFont="1" applyBorder="1" applyAlignment="1">
      <alignment vertical="center"/>
    </xf>
    <xf numFmtId="0" fontId="8" fillId="0" borderId="42" xfId="0" applyFont="1" applyBorder="1"/>
    <xf numFmtId="3" fontId="1" fillId="0" borderId="59" xfId="0" applyNumberFormat="1" applyFont="1" applyBorder="1" applyAlignment="1">
      <alignment vertical="center"/>
    </xf>
    <xf numFmtId="0" fontId="8" fillId="0" borderId="46" xfId="0" applyFont="1" applyBorder="1"/>
    <xf numFmtId="3" fontId="8" fillId="0" borderId="10" xfId="0" applyNumberFormat="1" applyFont="1" applyBorder="1" applyAlignment="1">
      <alignment horizontal="right"/>
    </xf>
    <xf numFmtId="0" fontId="20" fillId="0" borderId="35" xfId="0" applyFont="1" applyBorder="1" applyAlignment="1">
      <alignment wrapText="1"/>
    </xf>
    <xf numFmtId="0" fontId="8" fillId="0" borderId="43" xfId="0" applyFont="1" applyBorder="1" applyAlignment="1">
      <alignment wrapText="1"/>
    </xf>
    <xf numFmtId="0" fontId="8" fillId="0" borderId="35" xfId="0" applyFont="1" applyBorder="1"/>
    <xf numFmtId="0" fontId="20" fillId="0" borderId="45" xfId="0" applyFont="1" applyBorder="1"/>
    <xf numFmtId="3" fontId="8" fillId="0" borderId="55" xfId="0" applyNumberFormat="1" applyFont="1" applyBorder="1" applyAlignment="1">
      <alignment horizontal="right"/>
    </xf>
    <xf numFmtId="3" fontId="8" fillId="0" borderId="15" xfId="0" applyNumberFormat="1" applyFont="1" applyBorder="1" applyAlignment="1">
      <alignment horizontal="right"/>
    </xf>
    <xf numFmtId="0" fontId="20" fillId="0" borderId="47" xfId="0" applyFont="1" applyBorder="1"/>
    <xf numFmtId="0" fontId="20" fillId="0" borderId="38" xfId="0" applyFont="1" applyBorder="1"/>
    <xf numFmtId="0" fontId="20" fillId="0" borderId="37" xfId="0" applyFont="1" applyBorder="1" applyAlignment="1">
      <alignment wrapText="1"/>
    </xf>
    <xf numFmtId="3" fontId="20" fillId="0" borderId="48" xfId="0" applyNumberFormat="1" applyFont="1" applyBorder="1" applyAlignment="1">
      <alignment horizontal="right"/>
    </xf>
    <xf numFmtId="0" fontId="8" fillId="0" borderId="44" xfId="0" applyFont="1" applyBorder="1"/>
    <xf numFmtId="3" fontId="8" fillId="0" borderId="25" xfId="0" applyNumberFormat="1" applyFont="1" applyBorder="1" applyAlignment="1">
      <alignment horizontal="right"/>
    </xf>
    <xf numFmtId="3" fontId="8" fillId="0" borderId="49" xfId="0" applyNumberFormat="1" applyFont="1" applyBorder="1" applyAlignment="1">
      <alignment horizontal="right"/>
    </xf>
    <xf numFmtId="3" fontId="20" fillId="0" borderId="38" xfId="1" applyNumberFormat="1" applyFont="1" applyBorder="1" applyAlignment="1"/>
    <xf numFmtId="3" fontId="20" fillId="0" borderId="53" xfId="1" applyNumberFormat="1" applyFont="1" applyBorder="1" applyAlignment="1"/>
    <xf numFmtId="3" fontId="8" fillId="0" borderId="6" xfId="0" applyNumberFormat="1" applyFont="1" applyBorder="1"/>
    <xf numFmtId="3" fontId="8" fillId="0" borderId="10" xfId="0" applyNumberFormat="1" applyFont="1" applyBorder="1"/>
    <xf numFmtId="0" fontId="8" fillId="0" borderId="6" xfId="1" applyNumberFormat="1" applyFont="1" applyBorder="1" applyAlignment="1">
      <alignment horizontal="right"/>
    </xf>
    <xf numFmtId="3" fontId="1" fillId="0" borderId="59" xfId="0" applyNumberFormat="1" applyFont="1" applyBorder="1" applyAlignment="1"/>
    <xf numFmtId="3" fontId="23" fillId="0" borderId="53" xfId="0" applyNumberFormat="1" applyFont="1" applyBorder="1" applyAlignment="1">
      <alignment vertical="center"/>
    </xf>
    <xf numFmtId="0" fontId="8" fillId="0" borderId="7" xfId="0" applyFont="1" applyBorder="1"/>
    <xf numFmtId="3" fontId="8" fillId="0" borderId="7" xfId="0" applyNumberFormat="1" applyFont="1" applyBorder="1" applyAlignment="1">
      <alignment horizontal="right"/>
    </xf>
    <xf numFmtId="3" fontId="20" fillId="0" borderId="37" xfId="0" applyNumberFormat="1" applyFont="1" applyBorder="1"/>
    <xf numFmtId="0" fontId="8" fillId="0" borderId="5" xfId="0" applyFont="1" applyBorder="1"/>
    <xf numFmtId="3" fontId="8" fillId="0" borderId="8" xfId="0" applyNumberFormat="1" applyFont="1" applyBorder="1"/>
    <xf numFmtId="3" fontId="8" fillId="0" borderId="7" xfId="0" applyNumberFormat="1" applyFont="1" applyBorder="1"/>
    <xf numFmtId="3" fontId="8" fillId="0" borderId="5" xfId="0" applyNumberFormat="1" applyFont="1" applyBorder="1" applyAlignment="1">
      <alignment horizontal="right"/>
    </xf>
    <xf numFmtId="3" fontId="8" fillId="0" borderId="5" xfId="0" applyNumberFormat="1" applyFont="1" applyBorder="1"/>
    <xf numFmtId="3" fontId="8" fillId="0" borderId="16" xfId="0" applyNumberFormat="1" applyFont="1" applyBorder="1" applyAlignment="1">
      <alignment horizontal="right"/>
    </xf>
    <xf numFmtId="3" fontId="1" fillId="0" borderId="33" xfId="0" applyNumberFormat="1" applyFont="1" applyBorder="1" applyAlignment="1">
      <alignment vertical="center"/>
    </xf>
    <xf numFmtId="0" fontId="23" fillId="0" borderId="19" xfId="0" applyFont="1" applyBorder="1"/>
    <xf numFmtId="0" fontId="23" fillId="0" borderId="50" xfId="0" applyFont="1" applyBorder="1"/>
    <xf numFmtId="3" fontId="23" fillId="0" borderId="51" xfId="0" applyNumberFormat="1" applyFont="1" applyBorder="1" applyAlignment="1">
      <alignment horizontal="right"/>
    </xf>
    <xf numFmtId="3" fontId="23" fillId="0" borderId="52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vertical="center"/>
    </xf>
    <xf numFmtId="0" fontId="24" fillId="2" borderId="12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0" fillId="2" borderId="60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2" fillId="0" borderId="62" xfId="0" applyFont="1" applyBorder="1" applyAlignment="1">
      <alignment vertical="center"/>
    </xf>
    <xf numFmtId="3" fontId="12" fillId="0" borderId="63" xfId="0" applyNumberFormat="1" applyFont="1" applyBorder="1" applyAlignment="1">
      <alignment vertical="center"/>
    </xf>
    <xf numFmtId="3" fontId="7" fillId="0" borderId="53" xfId="0" applyNumberFormat="1" applyFont="1" applyBorder="1" applyAlignment="1">
      <alignment vertical="center"/>
    </xf>
    <xf numFmtId="3" fontId="12" fillId="0" borderId="9" xfId="0" applyNumberFormat="1" applyFont="1" applyBorder="1"/>
    <xf numFmtId="0" fontId="12" fillId="0" borderId="9" xfId="0" applyFont="1" applyBorder="1" applyAlignment="1">
      <alignment horizontal="center"/>
    </xf>
    <xf numFmtId="3" fontId="5" fillId="0" borderId="9" xfId="0" applyNumberFormat="1" applyFont="1" applyBorder="1" applyAlignment="1">
      <alignment vertical="top" wrapText="1"/>
    </xf>
    <xf numFmtId="3" fontId="4" fillId="0" borderId="6" xfId="0" applyNumberFormat="1" applyFont="1" applyBorder="1" applyAlignment="1">
      <alignment horizontal="right" vertical="center" wrapText="1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top" wrapText="1"/>
    </xf>
    <xf numFmtId="3" fontId="0" fillId="0" borderId="4" xfId="0" applyNumberFormat="1" applyBorder="1" applyAlignment="1">
      <alignment vertical="center"/>
    </xf>
    <xf numFmtId="0" fontId="21" fillId="3" borderId="6" xfId="0" applyFont="1" applyFill="1" applyBorder="1" applyAlignment="1">
      <alignment vertical="center" wrapText="1"/>
    </xf>
    <xf numFmtId="0" fontId="21" fillId="3" borderId="8" xfId="0" applyFont="1" applyFill="1" applyBorder="1" applyAlignment="1">
      <alignment vertical="center" wrapText="1"/>
    </xf>
    <xf numFmtId="0" fontId="21" fillId="3" borderId="37" xfId="0" applyFont="1" applyFill="1" applyBorder="1" applyAlignment="1">
      <alignment vertical="center" wrapText="1"/>
    </xf>
    <xf numFmtId="0" fontId="25" fillId="0" borderId="9" xfId="0" applyFont="1" applyBorder="1" applyAlignment="1">
      <alignment horizontal="center"/>
    </xf>
    <xf numFmtId="0" fontId="4" fillId="0" borderId="6" xfId="0" applyFont="1" applyBorder="1" applyAlignment="1">
      <alignment horizontal="right" vertical="center" wrapText="1"/>
    </xf>
    <xf numFmtId="0" fontId="21" fillId="4" borderId="33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 wrapText="1"/>
    </xf>
    <xf numFmtId="0" fontId="21" fillId="4" borderId="37" xfId="0" applyFont="1" applyFill="1" applyBorder="1" applyAlignment="1">
      <alignment horizontal="center" vertical="center" wrapText="1"/>
    </xf>
    <xf numFmtId="0" fontId="21" fillId="4" borderId="33" xfId="0" applyFont="1" applyFill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22" fillId="3" borderId="6" xfId="0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1" fillId="0" borderId="66" xfId="0" applyNumberFormat="1" applyFont="1" applyBorder="1" applyAlignment="1">
      <alignment vertical="center"/>
    </xf>
    <xf numFmtId="0" fontId="8" fillId="0" borderId="7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67" xfId="0" applyFont="1" applyBorder="1" applyAlignment="1">
      <alignment horizontal="right" vertical="center" wrapText="1"/>
    </xf>
    <xf numFmtId="0" fontId="4" fillId="5" borderId="1" xfId="0" applyFont="1" applyFill="1" applyBorder="1" applyAlignment="1">
      <alignment horizontal="right" vertical="center" wrapText="1"/>
    </xf>
    <xf numFmtId="0" fontId="7" fillId="0" borderId="69" xfId="0" applyFont="1" applyBorder="1" applyAlignment="1">
      <alignment vertical="center"/>
    </xf>
    <xf numFmtId="0" fontId="7" fillId="0" borderId="50" xfId="0" applyFont="1" applyBorder="1" applyAlignment="1">
      <alignment horizontal="left" vertical="center" indent="1"/>
    </xf>
    <xf numFmtId="0" fontId="7" fillId="0" borderId="50" xfId="0" applyFont="1" applyBorder="1" applyAlignment="1">
      <alignment vertical="center"/>
    </xf>
    <xf numFmtId="0" fontId="10" fillId="2" borderId="60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 wrapText="1"/>
    </xf>
    <xf numFmtId="3" fontId="7" fillId="0" borderId="50" xfId="0" applyNumberFormat="1" applyFont="1" applyBorder="1" applyAlignment="1">
      <alignment vertical="center"/>
    </xf>
    <xf numFmtId="3" fontId="0" fillId="0" borderId="65" xfId="0" applyNumberForma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7" xfId="0" applyBorder="1" applyAlignment="1">
      <alignment horizontal="left" vertical="center" indent="1"/>
    </xf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7" fillId="0" borderId="70" xfId="0" applyFont="1" applyBorder="1" applyAlignment="1">
      <alignment vertical="center"/>
    </xf>
    <xf numFmtId="0" fontId="7" fillId="0" borderId="71" xfId="0" applyFont="1" applyBorder="1" applyAlignment="1">
      <alignment horizontal="left" vertical="center" indent="1"/>
    </xf>
    <xf numFmtId="0" fontId="7" fillId="0" borderId="71" xfId="0" applyFont="1" applyBorder="1" applyAlignment="1">
      <alignment vertical="center"/>
    </xf>
    <xf numFmtId="3" fontId="7" fillId="0" borderId="71" xfId="0" applyNumberFormat="1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0" fontId="0" fillId="0" borderId="59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64" xfId="0" applyBorder="1" applyAlignment="1">
      <alignment horizontal="left" vertical="center" indent="1"/>
    </xf>
    <xf numFmtId="0" fontId="0" fillId="0" borderId="64" xfId="0" applyBorder="1" applyAlignment="1">
      <alignment vertical="center"/>
    </xf>
    <xf numFmtId="3" fontId="0" fillId="0" borderId="64" xfId="0" applyNumberFormat="1" applyBorder="1" applyAlignment="1">
      <alignment vertical="center"/>
    </xf>
    <xf numFmtId="0" fontId="0" fillId="0" borderId="74" xfId="0" applyBorder="1" applyAlignment="1">
      <alignment vertical="center"/>
    </xf>
    <xf numFmtId="3" fontId="7" fillId="0" borderId="52" xfId="0" applyNumberFormat="1" applyFont="1" applyBorder="1" applyAlignment="1">
      <alignment vertical="center"/>
    </xf>
    <xf numFmtId="0" fontId="12" fillId="0" borderId="8" xfId="0" applyFont="1" applyBorder="1"/>
    <xf numFmtId="0" fontId="12" fillId="0" borderId="6" xfId="0" applyFont="1" applyBorder="1"/>
    <xf numFmtId="0" fontId="12" fillId="0" borderId="6" xfId="0" applyFont="1" applyBorder="1" applyAlignment="1">
      <alignment horizontal="right"/>
    </xf>
    <xf numFmtId="0" fontId="12" fillId="0" borderId="61" xfId="0" applyFont="1" applyBorder="1" applyAlignment="1">
      <alignment horizontal="right" vertical="center"/>
    </xf>
    <xf numFmtId="0" fontId="12" fillId="0" borderId="61" xfId="0" applyFont="1" applyBorder="1" applyAlignment="1">
      <alignment horizontal="right"/>
    </xf>
    <xf numFmtId="0" fontId="12" fillId="0" borderId="54" xfId="0" applyFont="1" applyBorder="1" applyAlignment="1">
      <alignment horizontal="right"/>
    </xf>
    <xf numFmtId="3" fontId="1" fillId="0" borderId="55" xfId="0" applyNumberFormat="1" applyFont="1" applyBorder="1" applyAlignment="1">
      <alignment horizontal="right" vertical="center"/>
    </xf>
    <xf numFmtId="0" fontId="1" fillId="0" borderId="43" xfId="0" applyFont="1" applyBorder="1"/>
    <xf numFmtId="3" fontId="1" fillId="0" borderId="43" xfId="0" applyNumberFormat="1" applyFont="1" applyBorder="1" applyAlignment="1">
      <alignment horizontal="right"/>
    </xf>
    <xf numFmtId="3" fontId="1" fillId="0" borderId="44" xfId="0" applyNumberFormat="1" applyFont="1" applyBorder="1" applyAlignment="1">
      <alignment horizontal="right"/>
    </xf>
    <xf numFmtId="3" fontId="1" fillId="0" borderId="58" xfId="0" applyNumberFormat="1" applyFont="1" applyBorder="1" applyAlignment="1">
      <alignment horizontal="right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vertical="center"/>
    </xf>
    <xf numFmtId="0" fontId="12" fillId="0" borderId="35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3" fontId="7" fillId="0" borderId="59" xfId="0" applyNumberFormat="1" applyFont="1" applyBorder="1" applyAlignment="1">
      <alignment horizontal="right" vertical="center"/>
    </xf>
    <xf numFmtId="3" fontId="0" fillId="0" borderId="59" xfId="0" applyNumberFormat="1" applyFont="1" applyBorder="1" applyAlignment="1">
      <alignment horizontal="right" vertical="center"/>
    </xf>
    <xf numFmtId="3" fontId="12" fillId="0" borderId="39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quotePrefix="1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3" fontId="12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7" fillId="0" borderId="6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0" fillId="0" borderId="54" xfId="0" applyBorder="1" applyAlignment="1">
      <alignment vertical="center"/>
    </xf>
    <xf numFmtId="0" fontId="0" fillId="0" borderId="8" xfId="0" applyBorder="1" applyAlignment="1">
      <alignment horizontal="left" vertical="center" indent="1"/>
    </xf>
    <xf numFmtId="0" fontId="0" fillId="0" borderId="8" xfId="0" applyBorder="1" applyAlignment="1">
      <alignment vertical="center"/>
    </xf>
    <xf numFmtId="3" fontId="0" fillId="0" borderId="8" xfId="0" applyNumberFormat="1" applyBorder="1" applyAlignment="1">
      <alignment vertical="center"/>
    </xf>
    <xf numFmtId="0" fontId="0" fillId="0" borderId="55" xfId="0" applyBorder="1" applyAlignment="1">
      <alignment vertical="center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horizontal="left" vertical="center" indent="1"/>
    </xf>
    <xf numFmtId="0" fontId="7" fillId="0" borderId="77" xfId="0" applyFont="1" applyBorder="1" applyAlignment="1">
      <alignment vertical="center"/>
    </xf>
    <xf numFmtId="3" fontId="7" fillId="0" borderId="77" xfId="0" applyNumberFormat="1" applyFont="1" applyBorder="1" applyAlignment="1">
      <alignment vertical="center"/>
    </xf>
    <xf numFmtId="0" fontId="7" fillId="0" borderId="78" xfId="0" applyFont="1" applyBorder="1" applyAlignment="1">
      <alignment vertical="center"/>
    </xf>
    <xf numFmtId="0" fontId="0" fillId="0" borderId="6" xfId="0" applyBorder="1" applyAlignment="1">
      <alignment horizontal="left" vertical="center" wrapText="1" indent="1"/>
    </xf>
    <xf numFmtId="0" fontId="7" fillId="0" borderId="71" xfId="0" applyFont="1" applyBorder="1" applyAlignment="1">
      <alignment horizontal="left" vertical="center" wrapText="1" indent="1"/>
    </xf>
    <xf numFmtId="0" fontId="7" fillId="0" borderId="77" xfId="0" applyFont="1" applyBorder="1" applyAlignment="1">
      <alignment horizontal="left" vertical="center" wrapText="1" indent="1"/>
    </xf>
    <xf numFmtId="3" fontId="12" fillId="0" borderId="6" xfId="0" applyNumberFormat="1" applyFont="1" applyBorder="1"/>
    <xf numFmtId="3" fontId="0" fillId="0" borderId="0" xfId="0" applyNumberFormat="1" applyAlignment="1">
      <alignment vertical="center"/>
    </xf>
    <xf numFmtId="0" fontId="0" fillId="0" borderId="6" xfId="0" applyFont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 indent="2"/>
    </xf>
    <xf numFmtId="3" fontId="8" fillId="0" borderId="14" xfId="0" applyNumberFormat="1" applyFont="1" applyBorder="1"/>
    <xf numFmtId="0" fontId="1" fillId="0" borderId="8" xfId="0" applyFont="1" applyBorder="1"/>
    <xf numFmtId="3" fontId="1" fillId="0" borderId="8" xfId="0" applyNumberFormat="1" applyFont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3" fontId="1" fillId="0" borderId="55" xfId="0" applyNumberFormat="1" applyFont="1" applyBorder="1" applyAlignment="1">
      <alignment horizontal="right"/>
    </xf>
    <xf numFmtId="0" fontId="0" fillId="0" borderId="10" xfId="0" applyBorder="1" applyAlignment="1">
      <alignment vertical="center"/>
    </xf>
    <xf numFmtId="0" fontId="5" fillId="0" borderId="5" xfId="0" applyFont="1" applyBorder="1" applyAlignment="1">
      <alignment vertical="top" wrapText="1"/>
    </xf>
    <xf numFmtId="3" fontId="5" fillId="0" borderId="5" xfId="0" applyNumberFormat="1" applyFont="1" applyBorder="1" applyAlignment="1">
      <alignment vertical="top" wrapText="1"/>
    </xf>
    <xf numFmtId="0" fontId="12" fillId="0" borderId="8" xfId="0" applyFont="1" applyBorder="1" applyAlignment="1">
      <alignment horizontal="left" vertical="center"/>
    </xf>
    <xf numFmtId="3" fontId="12" fillId="0" borderId="8" xfId="0" applyNumberFormat="1" applyFont="1" applyBorder="1" applyAlignment="1">
      <alignment horizontal="right" vertical="center"/>
    </xf>
    <xf numFmtId="0" fontId="10" fillId="2" borderId="58" xfId="0" applyFont="1" applyFill="1" applyBorder="1" applyAlignment="1">
      <alignment horizontal="center" vertical="center" wrapText="1"/>
    </xf>
    <xf numFmtId="0" fontId="10" fillId="2" borderId="60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 wrapText="1"/>
    </xf>
    <xf numFmtId="0" fontId="12" fillId="0" borderId="61" xfId="0" applyFont="1" applyBorder="1"/>
    <xf numFmtId="3" fontId="12" fillId="0" borderId="59" xfId="0" applyNumberFormat="1" applyFont="1" applyBorder="1" applyAlignment="1">
      <alignment vertical="center"/>
    </xf>
    <xf numFmtId="3" fontId="27" fillId="0" borderId="59" xfId="0" applyNumberFormat="1" applyFont="1" applyBorder="1"/>
    <xf numFmtId="0" fontId="12" fillId="0" borderId="37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29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1" fillId="0" borderId="0" xfId="0" applyFont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/>
    <xf numFmtId="0" fontId="34" fillId="0" borderId="80" xfId="0" applyFont="1" applyBorder="1"/>
    <xf numFmtId="0" fontId="35" fillId="5" borderId="32" xfId="0" applyFont="1" applyFill="1" applyBorder="1"/>
    <xf numFmtId="0" fontId="7" fillId="5" borderId="53" xfId="0" applyFont="1" applyFill="1" applyBorder="1" applyAlignment="1">
      <alignment horizontal="center" vertical="center" wrapText="1"/>
    </xf>
    <xf numFmtId="0" fontId="0" fillId="3" borderId="60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43" xfId="0" applyFont="1" applyFill="1" applyBorder="1" applyAlignment="1">
      <alignment horizontal="center" vertical="center"/>
    </xf>
    <xf numFmtId="0" fontId="0" fillId="3" borderId="44" xfId="0" applyFont="1" applyFill="1" applyBorder="1" applyAlignment="1">
      <alignment horizontal="center" vertical="center"/>
    </xf>
    <xf numFmtId="0" fontId="0" fillId="3" borderId="58" xfId="0" applyFont="1" applyFill="1" applyBorder="1" applyAlignment="1">
      <alignment horizontal="center" vertical="center"/>
    </xf>
    <xf numFmtId="0" fontId="30" fillId="0" borderId="15" xfId="0" applyFont="1" applyBorder="1" applyAlignment="1">
      <alignment vertical="center" wrapText="1"/>
    </xf>
    <xf numFmtId="3" fontId="29" fillId="0" borderId="15" xfId="0" applyNumberFormat="1" applyFont="1" applyBorder="1" applyAlignment="1">
      <alignment vertical="center" wrapText="1"/>
    </xf>
    <xf numFmtId="3" fontId="29" fillId="0" borderId="8" xfId="0" applyNumberFormat="1" applyFont="1" applyBorder="1" applyAlignment="1">
      <alignment horizontal="right" vertical="center"/>
    </xf>
    <xf numFmtId="3" fontId="27" fillId="0" borderId="6" xfId="0" applyNumberFormat="1" applyFont="1" applyBorder="1" applyAlignment="1">
      <alignment vertical="center" wrapText="1"/>
    </xf>
    <xf numFmtId="3" fontId="30" fillId="3" borderId="10" xfId="0" applyNumberFormat="1" applyFont="1" applyFill="1" applyBorder="1" applyAlignment="1">
      <alignment horizontal="right" vertical="center"/>
    </xf>
    <xf numFmtId="0" fontId="7" fillId="0" borderId="35" xfId="0" applyFont="1" applyBorder="1" applyAlignment="1">
      <alignment horizontal="center" vertical="center"/>
    </xf>
    <xf numFmtId="3" fontId="7" fillId="0" borderId="35" xfId="0" applyNumberFormat="1" applyFont="1" applyBorder="1" applyAlignment="1">
      <alignment horizontal="right" vertical="center"/>
    </xf>
    <xf numFmtId="3" fontId="7" fillId="0" borderId="39" xfId="0" applyNumberFormat="1" applyFont="1" applyBorder="1" applyAlignment="1">
      <alignment horizontal="right" vertical="center"/>
    </xf>
    <xf numFmtId="0" fontId="17" fillId="0" borderId="4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30" fillId="0" borderId="43" xfId="0" applyFont="1" applyBorder="1" applyAlignment="1">
      <alignment vertical="center" wrapText="1"/>
    </xf>
    <xf numFmtId="0" fontId="30" fillId="0" borderId="6" xfId="0" applyFont="1" applyBorder="1" applyAlignment="1">
      <alignment vertical="center" wrapText="1"/>
    </xf>
    <xf numFmtId="0" fontId="30" fillId="3" borderId="6" xfId="0" applyFont="1" applyFill="1" applyBorder="1" applyAlignment="1">
      <alignment vertical="center" wrapText="1"/>
    </xf>
    <xf numFmtId="0" fontId="30" fillId="3" borderId="12" xfId="0" applyFont="1" applyFill="1" applyBorder="1" applyAlignment="1">
      <alignment vertical="center" wrapText="1"/>
    </xf>
    <xf numFmtId="0" fontId="30" fillId="0" borderId="0" xfId="0" applyNumberFormat="1" applyFont="1" applyAlignment="1">
      <alignment wrapText="1"/>
    </xf>
    <xf numFmtId="3" fontId="30" fillId="0" borderId="10" xfId="0" applyNumberFormat="1" applyFont="1" applyBorder="1" applyAlignment="1">
      <alignment horizontal="right" vertical="center"/>
    </xf>
    <xf numFmtId="0" fontId="30" fillId="0" borderId="8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3" fontId="30" fillId="0" borderId="14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27" fillId="0" borderId="6" xfId="0" applyFont="1" applyBorder="1" applyAlignment="1">
      <alignment vertical="center"/>
    </xf>
    <xf numFmtId="0" fontId="12" fillId="0" borderId="6" xfId="0" quotePrefix="1" applyFont="1" applyBorder="1" applyAlignment="1">
      <alignment horizontal="right"/>
    </xf>
    <xf numFmtId="3" fontId="12" fillId="0" borderId="59" xfId="0" applyNumberFormat="1" applyFont="1" applyBorder="1" applyAlignment="1"/>
    <xf numFmtId="3" fontId="27" fillId="0" borderId="59" xfId="0" applyNumberFormat="1" applyFont="1" applyBorder="1" applyAlignment="1"/>
    <xf numFmtId="0" fontId="0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3" fontId="12" fillId="0" borderId="59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3" fontId="12" fillId="0" borderId="55" xfId="0" applyNumberFormat="1" applyFont="1" applyBorder="1" applyAlignment="1">
      <alignment vertical="center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3" fontId="12" fillId="0" borderId="9" xfId="0" applyNumberFormat="1" applyFont="1" applyBorder="1" applyAlignment="1">
      <alignment vertical="center"/>
    </xf>
    <xf numFmtId="0" fontId="7" fillId="0" borderId="34" xfId="0" applyFont="1" applyBorder="1" applyAlignment="1">
      <alignment horizontal="right" vertical="center"/>
    </xf>
    <xf numFmtId="0" fontId="7" fillId="0" borderId="80" xfId="0" quotePrefix="1" applyFont="1" applyBorder="1" applyAlignment="1">
      <alignment horizontal="right" vertical="center"/>
    </xf>
    <xf numFmtId="0" fontId="7" fillId="0" borderId="37" xfId="0" quotePrefix="1" applyFont="1" applyBorder="1" applyAlignment="1">
      <alignment horizontal="center" vertical="center"/>
    </xf>
    <xf numFmtId="0" fontId="7" fillId="0" borderId="80" xfId="0" applyFont="1" applyBorder="1" applyAlignment="1">
      <alignment vertical="center"/>
    </xf>
    <xf numFmtId="3" fontId="7" fillId="0" borderId="38" xfId="0" applyNumberFormat="1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7" fillId="0" borderId="0" xfId="0" quotePrefix="1" applyFont="1" applyBorder="1" applyAlignment="1">
      <alignment horizontal="right" vertical="center"/>
    </xf>
    <xf numFmtId="0" fontId="30" fillId="0" borderId="6" xfId="0" quotePrefix="1" applyFont="1" applyBorder="1" applyAlignment="1">
      <alignment horizontal="center" vertical="center"/>
    </xf>
    <xf numFmtId="3" fontId="0" fillId="0" borderId="59" xfId="0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30" fillId="0" borderId="10" xfId="0" applyFont="1" applyBorder="1" applyAlignment="1">
      <alignment vertical="center" wrapText="1"/>
    </xf>
    <xf numFmtId="0" fontId="7" fillId="0" borderId="80" xfId="0" applyFont="1" applyBorder="1" applyAlignment="1">
      <alignment horizontal="right" vertical="center"/>
    </xf>
    <xf numFmtId="3" fontId="7" fillId="0" borderId="36" xfId="0" applyNumberFormat="1" applyFont="1" applyBorder="1" applyAlignment="1">
      <alignment horizontal="right" vertical="center"/>
    </xf>
    <xf numFmtId="3" fontId="7" fillId="0" borderId="39" xfId="0" applyNumberFormat="1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3" fontId="17" fillId="0" borderId="58" xfId="0" applyNumberFormat="1" applyFont="1" applyBorder="1" applyAlignment="1">
      <alignment vertical="center"/>
    </xf>
    <xf numFmtId="3" fontId="0" fillId="0" borderId="55" xfId="0" applyNumberFormat="1" applyFont="1" applyBorder="1" applyAlignment="1">
      <alignment vertical="center"/>
    </xf>
    <xf numFmtId="0" fontId="30" fillId="0" borderId="6" xfId="0" applyFont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right" vertical="center"/>
    </xf>
    <xf numFmtId="0" fontId="7" fillId="0" borderId="41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30" fillId="0" borderId="43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30" fillId="0" borderId="6" xfId="0" applyFont="1" applyBorder="1" applyAlignment="1">
      <alignment vertical="center"/>
    </xf>
    <xf numFmtId="0" fontId="30" fillId="0" borderId="41" xfId="0" applyFont="1" applyBorder="1" applyAlignment="1">
      <alignment horizontal="right" vertical="center"/>
    </xf>
    <xf numFmtId="0" fontId="30" fillId="0" borderId="7" xfId="0" applyFont="1" applyBorder="1" applyAlignment="1">
      <alignment horizontal="right" vertical="center"/>
    </xf>
    <xf numFmtId="0" fontId="36" fillId="0" borderId="8" xfId="0" applyFont="1" applyBorder="1" applyAlignment="1">
      <alignment vertical="center" wrapText="1"/>
    </xf>
    <xf numFmtId="3" fontId="30" fillId="0" borderId="33" xfId="0" applyNumberFormat="1" applyFont="1" applyBorder="1" applyAlignment="1">
      <alignment vertical="center"/>
    </xf>
    <xf numFmtId="0" fontId="7" fillId="0" borderId="24" xfId="0" applyFont="1" applyBorder="1" applyAlignment="1">
      <alignment horizontal="right" vertical="center"/>
    </xf>
    <xf numFmtId="0" fontId="17" fillId="0" borderId="25" xfId="0" applyFont="1" applyBorder="1" applyAlignment="1">
      <alignment vertical="center" wrapText="1"/>
    </xf>
    <xf numFmtId="0" fontId="30" fillId="0" borderId="31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30" fillId="0" borderId="49" xfId="0" applyFont="1" applyBorder="1" applyAlignment="1">
      <alignment vertical="center"/>
    </xf>
    <xf numFmtId="0" fontId="7" fillId="0" borderId="36" xfId="0" applyFont="1" applyBorder="1" applyAlignment="1">
      <alignment vertical="center" wrapText="1"/>
    </xf>
    <xf numFmtId="0" fontId="30" fillId="0" borderId="44" xfId="0" applyFont="1" applyBorder="1" applyAlignment="1">
      <alignment vertical="center" wrapText="1"/>
    </xf>
    <xf numFmtId="0" fontId="30" fillId="0" borderId="14" xfId="0" applyFont="1" applyBorder="1" applyAlignment="1">
      <alignment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3" fontId="7" fillId="0" borderId="80" xfId="0" applyNumberFormat="1" applyFont="1" applyBorder="1" applyAlignment="1">
      <alignment horizontal="right" vertical="center"/>
    </xf>
    <xf numFmtId="0" fontId="30" fillId="0" borderId="44" xfId="0" applyFont="1" applyBorder="1" applyAlignment="1">
      <alignment horizontal="center" vertical="center"/>
    </xf>
    <xf numFmtId="3" fontId="30" fillId="0" borderId="25" xfId="0" applyNumberFormat="1" applyFont="1" applyBorder="1" applyAlignment="1">
      <alignment horizontal="right" vertical="center"/>
    </xf>
    <xf numFmtId="3" fontId="30" fillId="0" borderId="58" xfId="0" applyNumberFormat="1" applyFont="1" applyBorder="1" applyAlignment="1">
      <alignment horizontal="right" vertical="center"/>
    </xf>
    <xf numFmtId="0" fontId="0" fillId="0" borderId="31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30" fillId="0" borderId="11" xfId="0" applyFont="1" applyBorder="1" applyAlignment="1">
      <alignment vertical="center" wrapText="1"/>
    </xf>
    <xf numFmtId="0" fontId="30" fillId="0" borderId="11" xfId="0" applyFont="1" applyBorder="1" applyAlignment="1">
      <alignment vertical="center"/>
    </xf>
    <xf numFmtId="0" fontId="30" fillId="0" borderId="49" xfId="0" applyFont="1" applyBorder="1" applyAlignment="1">
      <alignment vertical="center" wrapText="1"/>
    </xf>
    <xf numFmtId="0" fontId="0" fillId="0" borderId="41" xfId="0" applyFont="1" applyBorder="1" applyAlignment="1">
      <alignment horizontal="right" vertical="center"/>
    </xf>
    <xf numFmtId="0" fontId="0" fillId="0" borderId="30" xfId="0" applyFont="1" applyBorder="1" applyAlignment="1">
      <alignment horizontal="right" vertical="center"/>
    </xf>
    <xf numFmtId="0" fontId="30" fillId="0" borderId="83" xfId="0" applyFont="1" applyBorder="1" applyAlignment="1">
      <alignment vertical="center"/>
    </xf>
    <xf numFmtId="0" fontId="0" fillId="0" borderId="13" xfId="0" applyFont="1" applyBorder="1" applyAlignment="1">
      <alignment horizontal="right" vertical="center"/>
    </xf>
    <xf numFmtId="0" fontId="30" fillId="0" borderId="8" xfId="0" applyFont="1" applyBorder="1" applyAlignment="1">
      <alignment vertical="center"/>
    </xf>
    <xf numFmtId="0" fontId="7" fillId="0" borderId="40" xfId="0" applyFont="1" applyBorder="1" applyAlignment="1">
      <alignment horizontal="right" vertical="center"/>
    </xf>
    <xf numFmtId="0" fontId="7" fillId="0" borderId="35" xfId="0" applyFont="1" applyBorder="1" applyAlignment="1">
      <alignment horizontal="right" vertical="center"/>
    </xf>
    <xf numFmtId="0" fontId="7" fillId="0" borderId="35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83" xfId="0" applyFont="1" applyFill="1" applyBorder="1" applyAlignment="1">
      <alignment vertical="center" wrapText="1"/>
    </xf>
    <xf numFmtId="3" fontId="30" fillId="0" borderId="44" xfId="0" applyNumberFormat="1" applyFont="1" applyBorder="1" applyAlignment="1">
      <alignment horizontal="right" vertical="center"/>
    </xf>
    <xf numFmtId="3" fontId="30" fillId="0" borderId="58" xfId="0" applyNumberFormat="1" applyFont="1" applyBorder="1" applyAlignment="1">
      <alignment vertical="center"/>
    </xf>
    <xf numFmtId="0" fontId="30" fillId="0" borderId="15" xfId="0" applyFont="1" applyFill="1" applyBorder="1" applyAlignment="1">
      <alignment vertical="center" wrapText="1"/>
    </xf>
    <xf numFmtId="3" fontId="30" fillId="0" borderId="55" xfId="0" applyNumberFormat="1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3" fontId="30" fillId="0" borderId="59" xfId="0" applyNumberFormat="1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84" xfId="0" applyFont="1" applyFill="1" applyBorder="1" applyAlignment="1">
      <alignment vertical="center" wrapText="1"/>
    </xf>
    <xf numFmtId="3" fontId="30" fillId="3" borderId="13" xfId="0" applyNumberFormat="1" applyFont="1" applyFill="1" applyBorder="1" applyAlignment="1">
      <alignment horizontal="right" vertical="center"/>
    </xf>
    <xf numFmtId="3" fontId="0" fillId="0" borderId="66" xfId="0" applyNumberFormat="1" applyFont="1" applyBorder="1" applyAlignment="1">
      <alignment vertical="center"/>
    </xf>
    <xf numFmtId="0" fontId="12" fillId="3" borderId="15" xfId="0" applyFont="1" applyFill="1" applyBorder="1" applyAlignment="1">
      <alignment vertical="center" wrapText="1"/>
    </xf>
    <xf numFmtId="0" fontId="12" fillId="3" borderId="15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 wrapText="1"/>
    </xf>
    <xf numFmtId="0" fontId="7" fillId="0" borderId="20" xfId="0" applyFont="1" applyBorder="1" applyAlignment="1">
      <alignment vertical="center"/>
    </xf>
    <xf numFmtId="3" fontId="7" fillId="0" borderId="51" xfId="0" applyNumberFormat="1" applyFont="1" applyBorder="1" applyAlignment="1">
      <alignment horizontal="right" vertical="center"/>
    </xf>
    <xf numFmtId="3" fontId="7" fillId="0" borderId="52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3" fontId="23" fillId="0" borderId="51" xfId="0" applyNumberFormat="1" applyFont="1" applyFill="1" applyBorder="1" applyAlignment="1">
      <alignment horizontal="right"/>
    </xf>
    <xf numFmtId="0" fontId="21" fillId="4" borderId="26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1" fillId="4" borderId="75" xfId="0" applyFont="1" applyFill="1" applyBorder="1" applyAlignment="1">
      <alignment horizontal="center" vertical="center" wrapText="1"/>
    </xf>
    <xf numFmtId="0" fontId="21" fillId="4" borderId="34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3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1" fillId="4" borderId="28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21" fillId="4" borderId="23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21" fillId="4" borderId="33" xfId="0" applyFont="1" applyFill="1" applyBorder="1" applyAlignment="1">
      <alignment horizontal="center" vertical="center" wrapText="1"/>
    </xf>
    <xf numFmtId="0" fontId="21" fillId="4" borderId="3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9" fillId="0" borderId="0" xfId="0" applyFont="1" applyAlignment="1">
      <alignment horizontal="left" vertical="top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10" fillId="2" borderId="58" xfId="0" applyFont="1" applyFill="1" applyBorder="1" applyAlignment="1">
      <alignment horizontal="center" vertical="center" wrapText="1"/>
    </xf>
    <xf numFmtId="0" fontId="10" fillId="2" borderId="59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60" xfId="0" applyFont="1" applyFill="1" applyBorder="1" applyAlignment="1">
      <alignment horizontal="center" vertical="center"/>
    </xf>
    <xf numFmtId="0" fontId="10" fillId="2" borderId="61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3" fontId="30" fillId="0" borderId="30" xfId="0" applyNumberFormat="1" applyFont="1" applyBorder="1" applyAlignment="1">
      <alignment horizontal="right" vertical="center"/>
    </xf>
    <xf numFmtId="3" fontId="30" fillId="0" borderId="14" xfId="0" applyNumberFormat="1" applyFont="1" applyBorder="1" applyAlignment="1">
      <alignment horizontal="right" vertical="center"/>
    </xf>
    <xf numFmtId="3" fontId="0" fillId="0" borderId="82" xfId="0" applyNumberFormat="1" applyFont="1" applyBorder="1" applyAlignment="1">
      <alignment horizontal="right" vertical="center"/>
    </xf>
    <xf numFmtId="3" fontId="0" fillId="0" borderId="55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30" fillId="0" borderId="0" xfId="0" applyNumberFormat="1" applyFont="1" applyAlignment="1">
      <alignment horizontal="left" wrapText="1"/>
    </xf>
    <xf numFmtId="0" fontId="30" fillId="0" borderId="5" xfId="0" applyFont="1" applyBorder="1" applyAlignment="1">
      <alignment horizontal="center" vertical="center"/>
    </xf>
    <xf numFmtId="3" fontId="30" fillId="0" borderId="5" xfId="0" applyNumberFormat="1" applyFont="1" applyBorder="1" applyAlignment="1">
      <alignment horizontal="right" vertical="center"/>
    </xf>
    <xf numFmtId="3" fontId="30" fillId="0" borderId="8" xfId="0" applyNumberFormat="1" applyFont="1" applyBorder="1" applyAlignment="1">
      <alignment horizontal="right" vertical="center"/>
    </xf>
    <xf numFmtId="3" fontId="30" fillId="0" borderId="66" xfId="0" applyNumberFormat="1" applyFont="1" applyBorder="1" applyAlignment="1">
      <alignment horizontal="right" vertical="center"/>
    </xf>
    <xf numFmtId="3" fontId="30" fillId="0" borderId="55" xfId="0" applyNumberFormat="1" applyFont="1" applyBorder="1" applyAlignment="1">
      <alignment horizontal="right" vertical="center"/>
    </xf>
    <xf numFmtId="3" fontId="30" fillId="0" borderId="33" xfId="0" applyNumberFormat="1" applyFont="1" applyBorder="1" applyAlignment="1">
      <alignment horizontal="right" vertical="center"/>
    </xf>
    <xf numFmtId="3" fontId="30" fillId="0" borderId="7" xfId="0" applyNumberFormat="1" applyFont="1" applyBorder="1" applyAlignment="1">
      <alignment horizontal="right" vertical="center"/>
    </xf>
    <xf numFmtId="0" fontId="30" fillId="0" borderId="7" xfId="0" applyFont="1" applyBorder="1" applyAlignment="1">
      <alignment horizontal="center" vertical="center"/>
    </xf>
    <xf numFmtId="3" fontId="30" fillId="3" borderId="5" xfId="0" applyNumberFormat="1" applyFont="1" applyFill="1" applyBorder="1" applyAlignment="1">
      <alignment horizontal="right" vertical="center"/>
    </xf>
    <xf numFmtId="3" fontId="30" fillId="3" borderId="8" xfId="0" applyNumberFormat="1" applyFont="1" applyFill="1" applyBorder="1" applyAlignment="1">
      <alignment horizontal="right" vertical="center"/>
    </xf>
    <xf numFmtId="3" fontId="30" fillId="0" borderId="29" xfId="0" applyNumberFormat="1" applyFont="1" applyBorder="1" applyAlignment="1">
      <alignment horizontal="right" vertical="center"/>
    </xf>
    <xf numFmtId="0" fontId="30" fillId="0" borderId="8" xfId="0" applyFont="1" applyBorder="1" applyAlignment="1">
      <alignment horizontal="right" vertical="center"/>
    </xf>
    <xf numFmtId="3" fontId="17" fillId="0" borderId="82" xfId="0" applyNumberFormat="1" applyFont="1" applyBorder="1" applyAlignment="1">
      <alignment horizontal="right" vertical="center"/>
    </xf>
    <xf numFmtId="3" fontId="17" fillId="0" borderId="55" xfId="0" applyNumberFormat="1" applyFont="1" applyBorder="1" applyAlignment="1">
      <alignment horizontal="right" vertical="center"/>
    </xf>
    <xf numFmtId="0" fontId="30" fillId="0" borderId="5" xfId="0" quotePrefix="1" applyFont="1" applyBorder="1" applyAlignment="1">
      <alignment horizontal="center" vertical="center"/>
    </xf>
    <xf numFmtId="0" fontId="30" fillId="0" borderId="8" xfId="0" quotePrefix="1" applyFont="1" applyBorder="1" applyAlignment="1">
      <alignment horizontal="center" vertical="center"/>
    </xf>
    <xf numFmtId="3" fontId="30" fillId="0" borderId="10" xfId="0" applyNumberFormat="1" applyFont="1" applyBorder="1" applyAlignment="1">
      <alignment horizontal="right" vertical="center"/>
    </xf>
    <xf numFmtId="3" fontId="0" fillId="0" borderId="59" xfId="0" applyNumberFormat="1" applyFont="1" applyBorder="1" applyAlignment="1">
      <alignment horizontal="right" vertical="center"/>
    </xf>
    <xf numFmtId="3" fontId="30" fillId="0" borderId="82" xfId="0" applyNumberFormat="1" applyFont="1" applyBorder="1" applyAlignment="1">
      <alignment vertical="center"/>
    </xf>
    <xf numFmtId="3" fontId="30" fillId="0" borderId="55" xfId="0" applyNumberFormat="1" applyFont="1" applyBorder="1" applyAlignment="1">
      <alignment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81" xfId="0" applyFont="1" applyFill="1" applyBorder="1" applyAlignment="1">
      <alignment horizontal="center" vertical="center"/>
    </xf>
    <xf numFmtId="0" fontId="7" fillId="5" borderId="80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7"/>
  <sheetViews>
    <sheetView showGridLines="0" topLeftCell="A73" zoomScaleNormal="100" workbookViewId="0">
      <selection activeCell="E98" sqref="E98"/>
    </sheetView>
  </sheetViews>
  <sheetFormatPr defaultRowHeight="12.75"/>
  <cols>
    <col min="1" max="1" width="5.85546875" customWidth="1"/>
    <col min="2" max="2" width="8.85546875" bestFit="1" customWidth="1"/>
    <col min="3" max="3" width="33" customWidth="1"/>
    <col min="4" max="4" width="14.42578125" customWidth="1"/>
    <col min="5" max="5" width="15" style="10" customWidth="1"/>
    <col min="6" max="7" width="16.7109375" style="10" customWidth="1"/>
    <col min="8" max="14" width="15" style="10" customWidth="1"/>
  </cols>
  <sheetData>
    <row r="1" spans="1:14" ht="92.25" customHeight="1">
      <c r="A1" s="46"/>
      <c r="B1" s="46"/>
      <c r="C1" s="46"/>
      <c r="D1" s="46"/>
      <c r="E1" s="47"/>
      <c r="F1" s="47"/>
      <c r="G1" s="47"/>
      <c r="H1" s="44"/>
      <c r="I1" s="47"/>
      <c r="J1" s="44"/>
      <c r="K1" s="47"/>
      <c r="L1" s="401" t="s">
        <v>226</v>
      </c>
      <c r="M1" s="401"/>
      <c r="N1" s="401"/>
    </row>
    <row r="2" spans="1:14" ht="47.25" customHeight="1">
      <c r="A2" s="406" t="s">
        <v>217</v>
      </c>
      <c r="B2" s="406"/>
      <c r="C2" s="406"/>
      <c r="D2" s="406"/>
      <c r="E2" s="406"/>
      <c r="F2" s="407"/>
      <c r="G2" s="406"/>
      <c r="H2" s="406"/>
      <c r="I2" s="48"/>
      <c r="J2" s="47"/>
      <c r="K2" s="47"/>
      <c r="L2" s="47"/>
      <c r="M2" s="47"/>
      <c r="N2" s="47"/>
    </row>
    <row r="3" spans="1:14" ht="21" customHeight="1" thickBot="1">
      <c r="A3" s="48"/>
      <c r="B3" s="48"/>
      <c r="C3" s="48"/>
      <c r="D3" s="48"/>
      <c r="E3" s="48"/>
      <c r="F3" s="48"/>
      <c r="G3" s="48"/>
      <c r="H3" s="11"/>
      <c r="I3" s="11"/>
      <c r="J3" s="47"/>
      <c r="K3" s="47"/>
      <c r="L3" s="2" t="s">
        <v>0</v>
      </c>
      <c r="M3" s="2"/>
      <c r="N3" s="2"/>
    </row>
    <row r="4" spans="1:14" s="3" customFormat="1" ht="15" customHeight="1" thickBot="1">
      <c r="A4" s="408" t="s">
        <v>1</v>
      </c>
      <c r="B4" s="410" t="s">
        <v>4</v>
      </c>
      <c r="C4" s="412" t="s">
        <v>5</v>
      </c>
      <c r="D4" s="415" t="s">
        <v>40</v>
      </c>
      <c r="E4" s="424" t="s">
        <v>2</v>
      </c>
      <c r="F4" s="425"/>
      <c r="G4" s="425"/>
      <c r="H4" s="425"/>
      <c r="I4" s="425"/>
      <c r="J4" s="425"/>
      <c r="K4" s="425"/>
      <c r="L4" s="425"/>
      <c r="M4" s="425"/>
      <c r="N4" s="426"/>
    </row>
    <row r="5" spans="1:14" s="3" customFormat="1" ht="12" customHeight="1">
      <c r="A5" s="409"/>
      <c r="B5" s="411"/>
      <c r="C5" s="413"/>
      <c r="D5" s="416"/>
      <c r="E5" s="418" t="s">
        <v>6</v>
      </c>
      <c r="F5" s="420" t="s">
        <v>2</v>
      </c>
      <c r="G5" s="421"/>
      <c r="H5" s="421"/>
      <c r="I5" s="421"/>
      <c r="J5" s="421"/>
      <c r="K5" s="421"/>
      <c r="L5" s="418" t="s">
        <v>8</v>
      </c>
      <c r="M5" s="399" t="s">
        <v>2</v>
      </c>
      <c r="N5" s="400"/>
    </row>
    <row r="6" spans="1:14" s="3" customFormat="1" ht="36" customHeight="1">
      <c r="A6" s="409"/>
      <c r="B6" s="411"/>
      <c r="C6" s="413"/>
      <c r="D6" s="416"/>
      <c r="E6" s="418"/>
      <c r="F6" s="422" t="s">
        <v>30</v>
      </c>
      <c r="G6" s="423"/>
      <c r="H6" s="404" t="s">
        <v>31</v>
      </c>
      <c r="I6" s="404" t="s">
        <v>37</v>
      </c>
      <c r="J6" s="404" t="s">
        <v>38</v>
      </c>
      <c r="K6" s="427" t="s">
        <v>152</v>
      </c>
      <c r="L6" s="418"/>
      <c r="M6" s="402" t="s">
        <v>43</v>
      </c>
      <c r="N6" s="155" t="s">
        <v>7</v>
      </c>
    </row>
    <row r="7" spans="1:14" s="5" customFormat="1" ht="167.25" customHeight="1" thickBot="1">
      <c r="A7" s="403"/>
      <c r="B7" s="405"/>
      <c r="C7" s="414"/>
      <c r="D7" s="417"/>
      <c r="E7" s="419"/>
      <c r="F7" s="156" t="s">
        <v>29</v>
      </c>
      <c r="G7" s="157" t="s">
        <v>32</v>
      </c>
      <c r="H7" s="405"/>
      <c r="I7" s="405"/>
      <c r="J7" s="405"/>
      <c r="K7" s="428"/>
      <c r="L7" s="419"/>
      <c r="M7" s="403"/>
      <c r="N7" s="158" t="s">
        <v>42</v>
      </c>
    </row>
    <row r="8" spans="1:14" s="3" customFormat="1">
      <c r="A8" s="45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61">
        <v>14</v>
      </c>
    </row>
    <row r="9" spans="1:14" s="3" customFormat="1" ht="13.5" thickBot="1">
      <c r="A9" s="49" t="s">
        <v>44</v>
      </c>
      <c r="B9" s="50"/>
      <c r="C9" s="50" t="s">
        <v>45</v>
      </c>
      <c r="D9" s="51">
        <f>SUM(D10:D13)</f>
        <v>9002259</v>
      </c>
      <c r="E9" s="51">
        <f>SUM(E10:E13)</f>
        <v>374900</v>
      </c>
      <c r="F9" s="162">
        <f t="shared" ref="F9:L9" si="0">SUM(F10:F13)</f>
        <v>0</v>
      </c>
      <c r="G9" s="51">
        <f t="shared" si="0"/>
        <v>24900</v>
      </c>
      <c r="H9" s="51">
        <f t="shared" si="0"/>
        <v>350000</v>
      </c>
      <c r="I9" s="51">
        <f t="shared" si="0"/>
        <v>0</v>
      </c>
      <c r="J9" s="51">
        <f t="shared" si="0"/>
        <v>0</v>
      </c>
      <c r="K9" s="51">
        <f t="shared" si="0"/>
        <v>0</v>
      </c>
      <c r="L9" s="51">
        <f t="shared" si="0"/>
        <v>8627359</v>
      </c>
      <c r="M9" s="52">
        <f>SUM(M10:M13)</f>
        <v>8627359</v>
      </c>
      <c r="N9" s="152">
        <v>0</v>
      </c>
    </row>
    <row r="10" spans="1:14" s="3" customFormat="1">
      <c r="A10" s="54"/>
      <c r="B10" s="55" t="s">
        <v>46</v>
      </c>
      <c r="C10" s="56" t="s">
        <v>47</v>
      </c>
      <c r="D10" s="57">
        <v>350000</v>
      </c>
      <c r="E10" s="57">
        <f>D10-L10</f>
        <v>350000</v>
      </c>
      <c r="F10" s="57">
        <v>0</v>
      </c>
      <c r="G10" s="58">
        <f>E10-F10-H10-I10-J10-K10</f>
        <v>0</v>
      </c>
      <c r="H10" s="57">
        <v>350000</v>
      </c>
      <c r="I10" s="57">
        <v>0</v>
      </c>
      <c r="J10" s="57">
        <v>0</v>
      </c>
      <c r="K10" s="57">
        <v>0</v>
      </c>
      <c r="L10" s="59">
        <v>0</v>
      </c>
      <c r="M10" s="59">
        <v>0</v>
      </c>
      <c r="N10" s="151">
        <v>0</v>
      </c>
    </row>
    <row r="11" spans="1:14" s="3" customFormat="1" ht="22.5">
      <c r="A11" s="61"/>
      <c r="B11" s="62" t="s">
        <v>48</v>
      </c>
      <c r="C11" s="63" t="s">
        <v>49</v>
      </c>
      <c r="D11" s="58">
        <v>8627359</v>
      </c>
      <c r="E11" s="57">
        <f>D11-L11</f>
        <v>0</v>
      </c>
      <c r="F11" s="57">
        <v>0</v>
      </c>
      <c r="G11" s="58">
        <f>E11-F11-H11-I11-J11-K11</f>
        <v>0</v>
      </c>
      <c r="H11" s="57">
        <v>0</v>
      </c>
      <c r="I11" s="58">
        <v>0</v>
      </c>
      <c r="J11" s="58">
        <v>0</v>
      </c>
      <c r="K11" s="58">
        <v>0</v>
      </c>
      <c r="L11" s="59">
        <v>8627359</v>
      </c>
      <c r="M11" s="59">
        <f>L11</f>
        <v>8627359</v>
      </c>
      <c r="N11" s="150">
        <v>0</v>
      </c>
    </row>
    <row r="12" spans="1:14" s="3" customFormat="1">
      <c r="A12" s="65"/>
      <c r="B12" s="62" t="s">
        <v>50</v>
      </c>
      <c r="C12" s="66" t="s">
        <v>51</v>
      </c>
      <c r="D12" s="58">
        <v>21400</v>
      </c>
      <c r="E12" s="57">
        <f>D12-L12</f>
        <v>21400</v>
      </c>
      <c r="F12" s="57">
        <v>0</v>
      </c>
      <c r="G12" s="58">
        <f>E12-F12-H12-I12-J12-K12</f>
        <v>21400</v>
      </c>
      <c r="H12" s="57">
        <v>0</v>
      </c>
      <c r="I12" s="58">
        <v>0</v>
      </c>
      <c r="J12" s="58">
        <v>0</v>
      </c>
      <c r="K12" s="58">
        <v>0</v>
      </c>
      <c r="L12" s="58">
        <v>0</v>
      </c>
      <c r="M12" s="59">
        <v>0</v>
      </c>
      <c r="N12" s="150">
        <v>0</v>
      </c>
    </row>
    <row r="13" spans="1:14" s="3" customFormat="1">
      <c r="A13" s="67"/>
      <c r="B13" s="55" t="s">
        <v>52</v>
      </c>
      <c r="C13" s="56" t="s">
        <v>53</v>
      </c>
      <c r="D13" s="57">
        <v>3500</v>
      </c>
      <c r="E13" s="57">
        <f>D13-L13</f>
        <v>3500</v>
      </c>
      <c r="F13" s="57">
        <v>0</v>
      </c>
      <c r="G13" s="58">
        <f>E13-F13-H13-I13-J13-K13</f>
        <v>3500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9">
        <v>0</v>
      </c>
      <c r="N13" s="150">
        <v>0</v>
      </c>
    </row>
    <row r="14" spans="1:14" s="3" customFormat="1" ht="13.5" thickBot="1">
      <c r="A14" s="49" t="s">
        <v>54</v>
      </c>
      <c r="B14" s="50"/>
      <c r="C14" s="50" t="s">
        <v>55</v>
      </c>
      <c r="D14" s="51">
        <f>D15</f>
        <v>5000</v>
      </c>
      <c r="E14" s="51">
        <f>E15</f>
        <v>5000</v>
      </c>
      <c r="F14" s="52">
        <f>F15</f>
        <v>0</v>
      </c>
      <c r="G14" s="51">
        <f>G15</f>
        <v>5000</v>
      </c>
      <c r="H14" s="52">
        <f t="shared" ref="H14:K14" si="1">H15</f>
        <v>0</v>
      </c>
      <c r="I14" s="52">
        <f t="shared" si="1"/>
        <v>0</v>
      </c>
      <c r="J14" s="52">
        <f t="shared" si="1"/>
        <v>0</v>
      </c>
      <c r="K14" s="52">
        <f t="shared" si="1"/>
        <v>0</v>
      </c>
      <c r="L14" s="68">
        <v>0</v>
      </c>
      <c r="M14" s="69">
        <f>M15</f>
        <v>0</v>
      </c>
      <c r="N14" s="69">
        <f>N15</f>
        <v>0</v>
      </c>
    </row>
    <row r="15" spans="1:14" s="3" customFormat="1">
      <c r="A15" s="70"/>
      <c r="B15" s="71" t="s">
        <v>56</v>
      </c>
      <c r="C15" s="72" t="s">
        <v>53</v>
      </c>
      <c r="D15" s="73">
        <v>5000</v>
      </c>
      <c r="E15" s="57">
        <f>D15-L15</f>
        <v>5000</v>
      </c>
      <c r="F15" s="57">
        <v>0</v>
      </c>
      <c r="G15" s="58">
        <f>E15-F15-H15-I15-J15-K15</f>
        <v>5000</v>
      </c>
      <c r="H15" s="57">
        <v>0</v>
      </c>
      <c r="I15" s="73">
        <v>0</v>
      </c>
      <c r="J15" s="73">
        <v>0</v>
      </c>
      <c r="K15" s="73">
        <v>0</v>
      </c>
      <c r="L15" s="74">
        <v>0</v>
      </c>
      <c r="M15" s="59">
        <v>0</v>
      </c>
      <c r="N15" s="60">
        <v>0</v>
      </c>
    </row>
    <row r="16" spans="1:14" s="3" customFormat="1" ht="13.5" thickBot="1">
      <c r="A16" s="75">
        <v>600</v>
      </c>
      <c r="B16" s="76"/>
      <c r="C16" s="76" t="s">
        <v>57</v>
      </c>
      <c r="D16" s="77">
        <f>SUM(D17:D20)</f>
        <v>7540043</v>
      </c>
      <c r="E16" s="77">
        <f>SUM(E17:E20)</f>
        <v>2206400</v>
      </c>
      <c r="F16" s="77">
        <f t="shared" ref="F16:L16" si="2">SUM(F17:F20)</f>
        <v>0</v>
      </c>
      <c r="G16" s="77">
        <f t="shared" si="2"/>
        <v>1775400</v>
      </c>
      <c r="H16" s="77">
        <f t="shared" si="2"/>
        <v>431000</v>
      </c>
      <c r="I16" s="77">
        <f t="shared" si="2"/>
        <v>0</v>
      </c>
      <c r="J16" s="77">
        <f t="shared" si="2"/>
        <v>0</v>
      </c>
      <c r="K16" s="77">
        <f t="shared" si="2"/>
        <v>0</v>
      </c>
      <c r="L16" s="77">
        <f t="shared" si="2"/>
        <v>5333643</v>
      </c>
      <c r="M16" s="78">
        <f>SUM(M17:M20)</f>
        <v>5333643</v>
      </c>
      <c r="N16" s="79">
        <f>SUM(N17:N20)</f>
        <v>0</v>
      </c>
    </row>
    <row r="17" spans="1:14" s="3" customFormat="1">
      <c r="A17" s="80"/>
      <c r="B17" s="56">
        <v>60004</v>
      </c>
      <c r="C17" s="56" t="s">
        <v>58</v>
      </c>
      <c r="D17" s="57">
        <v>1255400</v>
      </c>
      <c r="E17" s="57">
        <f>D17-L17</f>
        <v>1255400</v>
      </c>
      <c r="F17" s="57">
        <v>0</v>
      </c>
      <c r="G17" s="58">
        <f>E17-F17-H17-I17-J17-K17</f>
        <v>1255400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9">
        <v>0</v>
      </c>
      <c r="N17" s="60">
        <v>0</v>
      </c>
    </row>
    <row r="18" spans="1:14" s="3" customFormat="1">
      <c r="A18" s="80"/>
      <c r="B18" s="56">
        <v>60014</v>
      </c>
      <c r="C18" s="56" t="s">
        <v>224</v>
      </c>
      <c r="D18" s="57">
        <v>160000</v>
      </c>
      <c r="E18" s="57">
        <f>D18-L18</f>
        <v>0</v>
      </c>
      <c r="F18" s="57">
        <v>0</v>
      </c>
      <c r="G18" s="58">
        <f>E18-F18-H18-I18-J18-K18</f>
        <v>0</v>
      </c>
      <c r="H18" s="57">
        <v>0</v>
      </c>
      <c r="I18" s="57">
        <v>0</v>
      </c>
      <c r="J18" s="57">
        <v>0</v>
      </c>
      <c r="K18" s="57">
        <v>0</v>
      </c>
      <c r="L18" s="57">
        <v>160000</v>
      </c>
      <c r="M18" s="59">
        <v>160000</v>
      </c>
      <c r="N18" s="60">
        <v>0</v>
      </c>
    </row>
    <row r="19" spans="1:14" s="3" customFormat="1">
      <c r="A19" s="81"/>
      <c r="B19" s="66">
        <v>60016</v>
      </c>
      <c r="C19" s="66" t="s">
        <v>59</v>
      </c>
      <c r="D19" s="58">
        <v>5501143</v>
      </c>
      <c r="E19" s="57">
        <f>D19-L19</f>
        <v>886000</v>
      </c>
      <c r="F19" s="57">
        <v>0</v>
      </c>
      <c r="G19" s="58">
        <f>E19-F19-H19-I19-J19-K19</f>
        <v>500000</v>
      </c>
      <c r="H19" s="57">
        <v>386000</v>
      </c>
      <c r="I19" s="58">
        <v>0</v>
      </c>
      <c r="J19" s="58">
        <v>0</v>
      </c>
      <c r="K19" s="58">
        <v>0</v>
      </c>
      <c r="L19" s="58">
        <v>4615143</v>
      </c>
      <c r="M19" s="59">
        <f>L19</f>
        <v>4615143</v>
      </c>
      <c r="N19" s="64">
        <v>0</v>
      </c>
    </row>
    <row r="20" spans="1:14">
      <c r="A20" s="81"/>
      <c r="B20" s="66">
        <v>60095</v>
      </c>
      <c r="C20" s="66" t="s">
        <v>53</v>
      </c>
      <c r="D20" s="58">
        <v>623500</v>
      </c>
      <c r="E20" s="57">
        <f>D20-L20</f>
        <v>65000</v>
      </c>
      <c r="F20" s="57">
        <v>0</v>
      </c>
      <c r="G20" s="58">
        <f>E20-F20-H20-I20-J20-K20</f>
        <v>20000</v>
      </c>
      <c r="H20" s="57">
        <v>45000</v>
      </c>
      <c r="I20" s="58">
        <v>0</v>
      </c>
      <c r="J20" s="58">
        <v>0</v>
      </c>
      <c r="K20" s="58">
        <v>0</v>
      </c>
      <c r="L20" s="58">
        <v>558500</v>
      </c>
      <c r="M20" s="59">
        <f>L20</f>
        <v>558500</v>
      </c>
      <c r="N20" s="64">
        <v>0</v>
      </c>
    </row>
    <row r="21" spans="1:14" ht="13.5" thickBot="1">
      <c r="A21" s="75">
        <v>630</v>
      </c>
      <c r="B21" s="50"/>
      <c r="C21" s="50" t="s">
        <v>60</v>
      </c>
      <c r="D21" s="51">
        <f>D22</f>
        <v>87000</v>
      </c>
      <c r="E21" s="51">
        <f>E22</f>
        <v>87000</v>
      </c>
      <c r="F21" s="51">
        <f>F22</f>
        <v>0</v>
      </c>
      <c r="G21" s="51">
        <f>G22</f>
        <v>71000</v>
      </c>
      <c r="H21" s="51">
        <f t="shared" ref="H21:K21" si="3">H22</f>
        <v>16000</v>
      </c>
      <c r="I21" s="51">
        <f t="shared" si="3"/>
        <v>0</v>
      </c>
      <c r="J21" s="51">
        <f t="shared" si="3"/>
        <v>0</v>
      </c>
      <c r="K21" s="51">
        <f t="shared" si="3"/>
        <v>0</v>
      </c>
      <c r="L21" s="52">
        <f>L22</f>
        <v>0</v>
      </c>
      <c r="M21" s="52">
        <f>SUM(M22)</f>
        <v>0</v>
      </c>
      <c r="N21" s="53">
        <f>SUM(N22)</f>
        <v>0</v>
      </c>
    </row>
    <row r="22" spans="1:14">
      <c r="A22" s="70"/>
      <c r="B22" s="72">
        <v>63095</v>
      </c>
      <c r="C22" s="72" t="s">
        <v>53</v>
      </c>
      <c r="D22" s="73">
        <v>87000</v>
      </c>
      <c r="E22" s="57">
        <f>D22-L22</f>
        <v>87000</v>
      </c>
      <c r="F22" s="57">
        <v>0</v>
      </c>
      <c r="G22" s="58">
        <f>E22-F22-H22-I22-J22-K22</f>
        <v>71000</v>
      </c>
      <c r="H22" s="57">
        <v>16000</v>
      </c>
      <c r="I22" s="73">
        <v>0</v>
      </c>
      <c r="J22" s="82">
        <v>0</v>
      </c>
      <c r="K22" s="82">
        <v>0</v>
      </c>
      <c r="L22" s="82">
        <v>0</v>
      </c>
      <c r="M22" s="82">
        <v>0</v>
      </c>
      <c r="N22" s="83">
        <v>0</v>
      </c>
    </row>
    <row r="23" spans="1:14" ht="13.5" thickBot="1">
      <c r="A23" s="75">
        <v>700</v>
      </c>
      <c r="B23" s="76"/>
      <c r="C23" s="76" t="s">
        <v>61</v>
      </c>
      <c r="D23" s="77">
        <f>D24+D25</f>
        <v>1054421</v>
      </c>
      <c r="E23" s="77">
        <f>E24+E25</f>
        <v>437710</v>
      </c>
      <c r="F23" s="77">
        <f t="shared" ref="F23:L23" si="4">F24+F25</f>
        <v>30610</v>
      </c>
      <c r="G23" s="77">
        <f t="shared" si="4"/>
        <v>291300</v>
      </c>
      <c r="H23" s="77">
        <f t="shared" si="4"/>
        <v>115000</v>
      </c>
      <c r="I23" s="77">
        <f t="shared" si="4"/>
        <v>800</v>
      </c>
      <c r="J23" s="77">
        <f t="shared" si="4"/>
        <v>0</v>
      </c>
      <c r="K23" s="77">
        <f t="shared" si="4"/>
        <v>0</v>
      </c>
      <c r="L23" s="77">
        <f t="shared" si="4"/>
        <v>616711</v>
      </c>
      <c r="M23" s="78">
        <f>M24+M25</f>
        <v>616711</v>
      </c>
      <c r="N23" s="79">
        <f>N24+N25</f>
        <v>0</v>
      </c>
    </row>
    <row r="24" spans="1:14">
      <c r="A24" s="84"/>
      <c r="B24" s="56">
        <v>70005</v>
      </c>
      <c r="C24" s="85" t="s">
        <v>62</v>
      </c>
      <c r="D24" s="57">
        <v>296600</v>
      </c>
      <c r="E24" s="57">
        <f>D24-L24</f>
        <v>146600</v>
      </c>
      <c r="F24" s="57">
        <v>0</v>
      </c>
      <c r="G24" s="58">
        <f>E24-F24-H24-I24-J24-K24</f>
        <v>146600</v>
      </c>
      <c r="H24" s="57">
        <v>0</v>
      </c>
      <c r="I24" s="57">
        <v>0</v>
      </c>
      <c r="J24" s="57">
        <v>0</v>
      </c>
      <c r="K24" s="57">
        <v>0</v>
      </c>
      <c r="L24" s="57">
        <v>150000</v>
      </c>
      <c r="M24" s="57">
        <f>L24</f>
        <v>150000</v>
      </c>
      <c r="N24" s="86">
        <v>0</v>
      </c>
    </row>
    <row r="25" spans="1:14">
      <c r="A25" s="87"/>
      <c r="B25" s="66">
        <v>70095</v>
      </c>
      <c r="C25" s="66" t="s">
        <v>53</v>
      </c>
      <c r="D25" s="58">
        <v>757821</v>
      </c>
      <c r="E25" s="57">
        <f>D25-L25</f>
        <v>291110</v>
      </c>
      <c r="F25" s="57">
        <v>30610</v>
      </c>
      <c r="G25" s="58">
        <f>E25-F25-H25-I25-J25-K25</f>
        <v>144700</v>
      </c>
      <c r="H25" s="57">
        <v>115000</v>
      </c>
      <c r="I25" s="57">
        <v>800</v>
      </c>
      <c r="J25" s="57">
        <v>0</v>
      </c>
      <c r="K25" s="57">
        <v>0</v>
      </c>
      <c r="L25" s="57">
        <v>466711</v>
      </c>
      <c r="M25" s="59">
        <f>L25</f>
        <v>466711</v>
      </c>
      <c r="N25" s="88">
        <v>0</v>
      </c>
    </row>
    <row r="26" spans="1:14" ht="13.5" thickBot="1">
      <c r="A26" s="75">
        <v>710</v>
      </c>
      <c r="B26" s="76"/>
      <c r="C26" s="76" t="s">
        <v>63</v>
      </c>
      <c r="D26" s="77">
        <f t="shared" ref="D26:N26" si="5">SUM(D27:D29)</f>
        <v>610700</v>
      </c>
      <c r="E26" s="77">
        <f t="shared" si="5"/>
        <v>610700</v>
      </c>
      <c r="F26" s="77">
        <f t="shared" si="5"/>
        <v>10000</v>
      </c>
      <c r="G26" s="77">
        <f t="shared" si="5"/>
        <v>590700</v>
      </c>
      <c r="H26" s="77">
        <f t="shared" si="5"/>
        <v>10000</v>
      </c>
      <c r="I26" s="77">
        <f t="shared" si="5"/>
        <v>0</v>
      </c>
      <c r="J26" s="77">
        <f t="shared" si="5"/>
        <v>0</v>
      </c>
      <c r="K26" s="77">
        <f t="shared" si="5"/>
        <v>0</v>
      </c>
      <c r="L26" s="77">
        <f t="shared" si="5"/>
        <v>0</v>
      </c>
      <c r="M26" s="78">
        <f t="shared" si="5"/>
        <v>0</v>
      </c>
      <c r="N26" s="79">
        <f t="shared" si="5"/>
        <v>0</v>
      </c>
    </row>
    <row r="27" spans="1:14">
      <c r="A27" s="81"/>
      <c r="B27" s="56">
        <v>71004</v>
      </c>
      <c r="C27" s="85" t="s">
        <v>64</v>
      </c>
      <c r="D27" s="57">
        <v>478000</v>
      </c>
      <c r="E27" s="57">
        <f>D27-L27</f>
        <v>478000</v>
      </c>
      <c r="F27" s="57">
        <v>10000</v>
      </c>
      <c r="G27" s="58">
        <f>E27-F27-H27-I27-J27-K27</f>
        <v>468000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9">
        <v>0</v>
      </c>
      <c r="N27" s="86">
        <v>0</v>
      </c>
    </row>
    <row r="28" spans="1:14">
      <c r="A28" s="81"/>
      <c r="B28" s="66">
        <v>71014</v>
      </c>
      <c r="C28" s="63" t="s">
        <v>65</v>
      </c>
      <c r="D28" s="58">
        <v>107000</v>
      </c>
      <c r="E28" s="57">
        <f>D28-L28</f>
        <v>107000</v>
      </c>
      <c r="F28" s="57">
        <v>0</v>
      </c>
      <c r="G28" s="58">
        <f>E28-F28-H28-I28-J28-K28</f>
        <v>107000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9">
        <v>0</v>
      </c>
      <c r="N28" s="88">
        <v>0</v>
      </c>
    </row>
    <row r="29" spans="1:14">
      <c r="A29" s="87"/>
      <c r="B29" s="66">
        <v>71035</v>
      </c>
      <c r="C29" s="66" t="s">
        <v>66</v>
      </c>
      <c r="D29" s="58">
        <v>25700</v>
      </c>
      <c r="E29" s="57">
        <f>D29-L29</f>
        <v>25700</v>
      </c>
      <c r="F29" s="57">
        <v>0</v>
      </c>
      <c r="G29" s="58">
        <f>E29-F29-H29-I29-J29-K29</f>
        <v>15700</v>
      </c>
      <c r="H29" s="57">
        <v>10000</v>
      </c>
      <c r="I29" s="58">
        <v>0</v>
      </c>
      <c r="J29" s="58">
        <v>0</v>
      </c>
      <c r="K29" s="58">
        <v>0</v>
      </c>
      <c r="L29" s="58">
        <v>0</v>
      </c>
      <c r="M29" s="59">
        <v>0</v>
      </c>
      <c r="N29" s="88">
        <v>0</v>
      </c>
    </row>
    <row r="30" spans="1:14" ht="13.5" thickBot="1">
      <c r="A30" s="75">
        <v>750</v>
      </c>
      <c r="B30" s="76"/>
      <c r="C30" s="76" t="s">
        <v>67</v>
      </c>
      <c r="D30" s="77">
        <f>SUM(D31:D35)</f>
        <v>4159492</v>
      </c>
      <c r="E30" s="77">
        <f>SUM(E31:E35)</f>
        <v>4034492</v>
      </c>
      <c r="F30" s="77">
        <f t="shared" ref="F30:L30" si="6">SUM(F31:F35)</f>
        <v>2790540</v>
      </c>
      <c r="G30" s="77">
        <f t="shared" si="6"/>
        <v>1023152</v>
      </c>
      <c r="H30" s="77">
        <f t="shared" si="6"/>
        <v>0</v>
      </c>
      <c r="I30" s="77">
        <f t="shared" si="6"/>
        <v>220800</v>
      </c>
      <c r="J30" s="77">
        <f t="shared" si="6"/>
        <v>0</v>
      </c>
      <c r="K30" s="77">
        <f t="shared" si="6"/>
        <v>0</v>
      </c>
      <c r="L30" s="77">
        <f t="shared" si="6"/>
        <v>125000</v>
      </c>
      <c r="M30" s="78">
        <f>M31+M32+M33+M35</f>
        <v>125000</v>
      </c>
      <c r="N30" s="79">
        <f>N31+N32+N33+N35</f>
        <v>0</v>
      </c>
    </row>
    <row r="31" spans="1:14">
      <c r="A31" s="81"/>
      <c r="B31" s="56">
        <v>75011</v>
      </c>
      <c r="C31" s="56" t="s">
        <v>68</v>
      </c>
      <c r="D31" s="57">
        <v>85000</v>
      </c>
      <c r="E31" s="57">
        <f>D31-L31</f>
        <v>85000</v>
      </c>
      <c r="F31" s="57">
        <v>79500</v>
      </c>
      <c r="G31" s="58">
        <f>E31-F31-H31-I31-J31-K31</f>
        <v>5500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9">
        <v>0</v>
      </c>
      <c r="N31" s="86">
        <v>0</v>
      </c>
    </row>
    <row r="32" spans="1:14">
      <c r="A32" s="81"/>
      <c r="B32" s="66">
        <v>75022</v>
      </c>
      <c r="C32" s="63" t="s">
        <v>69</v>
      </c>
      <c r="D32" s="58">
        <v>191400</v>
      </c>
      <c r="E32" s="57">
        <f>D32-L32</f>
        <v>191400</v>
      </c>
      <c r="F32" s="57">
        <v>0</v>
      </c>
      <c r="G32" s="58">
        <f>E32-F32-H32-I32-J32-K32</f>
        <v>11400</v>
      </c>
      <c r="H32" s="57">
        <v>0</v>
      </c>
      <c r="I32" s="57">
        <v>180000</v>
      </c>
      <c r="J32" s="57">
        <v>0</v>
      </c>
      <c r="K32" s="57">
        <v>0</v>
      </c>
      <c r="L32" s="57">
        <v>0</v>
      </c>
      <c r="M32" s="59">
        <v>0</v>
      </c>
      <c r="N32" s="88">
        <v>0</v>
      </c>
    </row>
    <row r="33" spans="1:14">
      <c r="A33" s="87"/>
      <c r="B33" s="66">
        <v>75023</v>
      </c>
      <c r="C33" s="63" t="s">
        <v>70</v>
      </c>
      <c r="D33" s="58">
        <v>3583410</v>
      </c>
      <c r="E33" s="57">
        <f>D33-L33</f>
        <v>3458410</v>
      </c>
      <c r="F33" s="57">
        <v>2700860</v>
      </c>
      <c r="G33" s="58">
        <f>E33-F33-H33-I33-J33-K33</f>
        <v>753750</v>
      </c>
      <c r="H33" s="57">
        <v>0</v>
      </c>
      <c r="I33" s="57">
        <v>3800</v>
      </c>
      <c r="J33" s="57">
        <v>0</v>
      </c>
      <c r="K33" s="57">
        <v>0</v>
      </c>
      <c r="L33" s="57">
        <v>125000</v>
      </c>
      <c r="M33" s="57">
        <f>L33</f>
        <v>125000</v>
      </c>
      <c r="N33" s="88">
        <v>0</v>
      </c>
    </row>
    <row r="34" spans="1:14">
      <c r="A34" s="89"/>
      <c r="B34" s="66">
        <v>75075</v>
      </c>
      <c r="C34" s="66" t="s">
        <v>160</v>
      </c>
      <c r="D34" s="58">
        <v>221980</v>
      </c>
      <c r="E34" s="57">
        <f>D34-L34</f>
        <v>221980</v>
      </c>
      <c r="F34" s="57">
        <v>10180</v>
      </c>
      <c r="G34" s="58">
        <f>E34-F34-H34-I34-J34-K34</f>
        <v>211800</v>
      </c>
      <c r="H34" s="57">
        <v>0</v>
      </c>
      <c r="I34" s="58">
        <v>0</v>
      </c>
      <c r="J34" s="58">
        <v>0</v>
      </c>
      <c r="K34" s="58">
        <v>0</v>
      </c>
      <c r="L34" s="58">
        <v>0</v>
      </c>
      <c r="M34" s="90">
        <v>0</v>
      </c>
      <c r="N34" s="88">
        <v>0</v>
      </c>
    </row>
    <row r="35" spans="1:14">
      <c r="A35" s="87"/>
      <c r="B35" s="66">
        <v>75095</v>
      </c>
      <c r="C35" s="66" t="s">
        <v>53</v>
      </c>
      <c r="D35" s="58">
        <v>77702</v>
      </c>
      <c r="E35" s="57">
        <f>D35-L35</f>
        <v>77702</v>
      </c>
      <c r="F35" s="57">
        <v>0</v>
      </c>
      <c r="G35" s="58">
        <f>E35-F35-H35-I35-J35-K35</f>
        <v>40702</v>
      </c>
      <c r="H35" s="57">
        <v>0</v>
      </c>
      <c r="I35" s="57">
        <v>37000</v>
      </c>
      <c r="J35" s="57">
        <v>0</v>
      </c>
      <c r="K35" s="57">
        <v>0</v>
      </c>
      <c r="L35" s="57">
        <v>0</v>
      </c>
      <c r="M35" s="59">
        <v>0</v>
      </c>
      <c r="N35" s="88">
        <v>0</v>
      </c>
    </row>
    <row r="36" spans="1:14" ht="34.5" thickBot="1">
      <c r="A36" s="75">
        <v>751</v>
      </c>
      <c r="B36" s="50"/>
      <c r="C36" s="91" t="s">
        <v>71</v>
      </c>
      <c r="D36" s="51">
        <f>D37</f>
        <v>1788</v>
      </c>
      <c r="E36" s="51">
        <f t="shared" ref="E36:M36" si="7">E37</f>
        <v>1788</v>
      </c>
      <c r="F36" s="51">
        <f t="shared" si="7"/>
        <v>1788</v>
      </c>
      <c r="G36" s="51">
        <f t="shared" si="7"/>
        <v>0</v>
      </c>
      <c r="H36" s="51">
        <f t="shared" si="7"/>
        <v>0</v>
      </c>
      <c r="I36" s="51">
        <f t="shared" si="7"/>
        <v>0</v>
      </c>
      <c r="J36" s="51">
        <f t="shared" si="7"/>
        <v>0</v>
      </c>
      <c r="K36" s="51">
        <f t="shared" si="7"/>
        <v>0</v>
      </c>
      <c r="L36" s="51">
        <f t="shared" si="7"/>
        <v>0</v>
      </c>
      <c r="M36" s="51">
        <f t="shared" si="7"/>
        <v>0</v>
      </c>
      <c r="N36" s="53">
        <f>N37</f>
        <v>0</v>
      </c>
    </row>
    <row r="37" spans="1:14" ht="22.5">
      <c r="A37" s="87"/>
      <c r="B37" s="56">
        <v>75101</v>
      </c>
      <c r="C37" s="92" t="s">
        <v>72</v>
      </c>
      <c r="D37" s="57">
        <v>1788</v>
      </c>
      <c r="E37" s="57">
        <f>D37-L37</f>
        <v>1788</v>
      </c>
      <c r="F37" s="57">
        <f>E37-M37</f>
        <v>1788</v>
      </c>
      <c r="G37" s="58">
        <f>E37-F37-H37-I37-J37-K37</f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9">
        <v>0</v>
      </c>
      <c r="N37" s="86">
        <v>0</v>
      </c>
    </row>
    <row r="38" spans="1:14" ht="23.25" thickBot="1">
      <c r="A38" s="80">
        <v>754</v>
      </c>
      <c r="B38" s="93"/>
      <c r="C38" s="91" t="s">
        <v>73</v>
      </c>
      <c r="D38" s="51">
        <f>SUM(D39:D44)</f>
        <v>866718</v>
      </c>
      <c r="E38" s="51">
        <f>SUM(E39:E44)</f>
        <v>634718</v>
      </c>
      <c r="F38" s="51">
        <f t="shared" ref="F38:N38" si="8">SUM(F39:F44)</f>
        <v>278100</v>
      </c>
      <c r="G38" s="51">
        <f t="shared" si="8"/>
        <v>113000</v>
      </c>
      <c r="H38" s="51">
        <f t="shared" si="8"/>
        <v>243408</v>
      </c>
      <c r="I38" s="51">
        <f t="shared" si="8"/>
        <v>210</v>
      </c>
      <c r="J38" s="51">
        <f t="shared" si="8"/>
        <v>0</v>
      </c>
      <c r="K38" s="51">
        <f t="shared" si="8"/>
        <v>0</v>
      </c>
      <c r="L38" s="51">
        <f t="shared" si="8"/>
        <v>232000</v>
      </c>
      <c r="M38" s="52">
        <f t="shared" si="8"/>
        <v>232000</v>
      </c>
      <c r="N38" s="53">
        <f t="shared" si="8"/>
        <v>0</v>
      </c>
    </row>
    <row r="39" spans="1:14">
      <c r="A39" s="94"/>
      <c r="B39" s="56">
        <v>75405</v>
      </c>
      <c r="C39" s="56" t="s">
        <v>74</v>
      </c>
      <c r="D39" s="57">
        <v>5000</v>
      </c>
      <c r="E39" s="57">
        <f t="shared" ref="E39:E44" si="9">D39-L39</f>
        <v>5000</v>
      </c>
      <c r="F39" s="57">
        <v>0</v>
      </c>
      <c r="G39" s="58">
        <f t="shared" ref="G39:G41" si="10">E39-F39-H39-I39-J39-K39</f>
        <v>5000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9">
        <v>0</v>
      </c>
      <c r="N39" s="86">
        <v>0</v>
      </c>
    </row>
    <row r="40" spans="1:14">
      <c r="A40" s="80"/>
      <c r="B40" s="66">
        <v>75406</v>
      </c>
      <c r="C40" s="66" t="s">
        <v>75</v>
      </c>
      <c r="D40" s="58">
        <v>10000</v>
      </c>
      <c r="E40" s="57">
        <f t="shared" si="9"/>
        <v>10000</v>
      </c>
      <c r="F40" s="57">
        <v>0</v>
      </c>
      <c r="G40" s="58">
        <f t="shared" si="10"/>
        <v>10000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9">
        <v>0</v>
      </c>
      <c r="N40" s="88">
        <v>0</v>
      </c>
    </row>
    <row r="41" spans="1:14">
      <c r="A41" s="81"/>
      <c r="B41" s="66">
        <v>75412</v>
      </c>
      <c r="C41" s="66" t="s">
        <v>76</v>
      </c>
      <c r="D41" s="58">
        <v>253408</v>
      </c>
      <c r="E41" s="57">
        <f t="shared" si="9"/>
        <v>249408</v>
      </c>
      <c r="F41" s="57">
        <v>0</v>
      </c>
      <c r="G41" s="58">
        <f t="shared" si="10"/>
        <v>6000</v>
      </c>
      <c r="H41" s="57">
        <v>243408</v>
      </c>
      <c r="I41" s="57">
        <v>0</v>
      </c>
      <c r="J41" s="57">
        <v>0</v>
      </c>
      <c r="K41" s="57">
        <v>0</v>
      </c>
      <c r="L41" s="57">
        <v>4000</v>
      </c>
      <c r="M41" s="57">
        <f>L41</f>
        <v>4000</v>
      </c>
      <c r="N41" s="57">
        <v>0</v>
      </c>
    </row>
    <row r="42" spans="1:14">
      <c r="A42" s="81"/>
      <c r="B42" s="66">
        <v>75414</v>
      </c>
      <c r="C42" s="66" t="s">
        <v>77</v>
      </c>
      <c r="D42" s="90">
        <v>24010</v>
      </c>
      <c r="E42" s="57">
        <f t="shared" si="9"/>
        <v>5010</v>
      </c>
      <c r="F42" s="96">
        <v>0</v>
      </c>
      <c r="G42" s="58">
        <f>E42-F42-H42-I42-J42-K42</f>
        <v>4800</v>
      </c>
      <c r="H42" s="57">
        <v>0</v>
      </c>
      <c r="I42" s="57">
        <v>210</v>
      </c>
      <c r="J42" s="57">
        <v>0</v>
      </c>
      <c r="K42" s="57">
        <v>0</v>
      </c>
      <c r="L42" s="59">
        <v>19000</v>
      </c>
      <c r="M42" s="59">
        <f>L42</f>
        <v>19000</v>
      </c>
      <c r="N42" s="88">
        <v>0</v>
      </c>
    </row>
    <row r="43" spans="1:14">
      <c r="A43" s="81"/>
      <c r="B43" s="66">
        <v>75416</v>
      </c>
      <c r="C43" s="66" t="s">
        <v>214</v>
      </c>
      <c r="D43" s="90">
        <v>558300</v>
      </c>
      <c r="E43" s="57">
        <f t="shared" si="9"/>
        <v>349300</v>
      </c>
      <c r="F43" s="96">
        <v>278100</v>
      </c>
      <c r="G43" s="58">
        <f>E43-F43-H43-I43-J43-K43</f>
        <v>71200</v>
      </c>
      <c r="H43" s="57"/>
      <c r="I43" s="57"/>
      <c r="J43" s="57"/>
      <c r="K43" s="57">
        <v>0</v>
      </c>
      <c r="L43" s="59">
        <v>209000</v>
      </c>
      <c r="M43" s="59">
        <f>L43</f>
        <v>209000</v>
      </c>
      <c r="N43" s="88"/>
    </row>
    <row r="44" spans="1:14">
      <c r="A44" s="87"/>
      <c r="B44" s="66">
        <v>75495</v>
      </c>
      <c r="C44" s="66" t="s">
        <v>53</v>
      </c>
      <c r="D44" s="90">
        <v>16000</v>
      </c>
      <c r="E44" s="57">
        <f t="shared" si="9"/>
        <v>16000</v>
      </c>
      <c r="F44" s="96">
        <v>0</v>
      </c>
      <c r="G44" s="58">
        <f>E44-F44-H44-I44-J44-K44</f>
        <v>16000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9">
        <v>0</v>
      </c>
      <c r="N44" s="88">
        <v>0</v>
      </c>
    </row>
    <row r="45" spans="1:14" ht="13.5" thickBot="1">
      <c r="A45" s="97">
        <v>757</v>
      </c>
      <c r="B45" s="98"/>
      <c r="C45" s="99" t="s">
        <v>150</v>
      </c>
      <c r="D45" s="100">
        <f t="shared" ref="D45:N45" si="11">SUM(D46)</f>
        <v>250000</v>
      </c>
      <c r="E45" s="77">
        <f t="shared" si="11"/>
        <v>250000</v>
      </c>
      <c r="F45" s="100">
        <f t="shared" si="11"/>
        <v>0</v>
      </c>
      <c r="G45" s="77">
        <f t="shared" si="11"/>
        <v>0</v>
      </c>
      <c r="H45" s="100">
        <f t="shared" si="11"/>
        <v>0</v>
      </c>
      <c r="I45" s="77">
        <f t="shared" si="11"/>
        <v>0</v>
      </c>
      <c r="J45" s="100">
        <f t="shared" si="11"/>
        <v>0</v>
      </c>
      <c r="K45" s="77">
        <f t="shared" si="11"/>
        <v>250000</v>
      </c>
      <c r="L45" s="100">
        <f t="shared" si="11"/>
        <v>0</v>
      </c>
      <c r="M45" s="78">
        <f t="shared" si="11"/>
        <v>0</v>
      </c>
      <c r="N45" s="79">
        <f t="shared" si="11"/>
        <v>0</v>
      </c>
    </row>
    <row r="46" spans="1:14" ht="22.5">
      <c r="A46" s="70"/>
      <c r="B46" s="101">
        <v>75702</v>
      </c>
      <c r="C46" s="92" t="s">
        <v>151</v>
      </c>
      <c r="D46" s="102">
        <v>250000</v>
      </c>
      <c r="E46" s="57">
        <f>D46-L46</f>
        <v>250000</v>
      </c>
      <c r="F46" s="103">
        <v>0</v>
      </c>
      <c r="G46" s="58">
        <f>E46-F46-H46-I46-J46-K46</f>
        <v>0</v>
      </c>
      <c r="H46" s="57">
        <v>0</v>
      </c>
      <c r="I46" s="73">
        <v>0</v>
      </c>
      <c r="J46" s="102">
        <v>0</v>
      </c>
      <c r="K46" s="73">
        <v>250000</v>
      </c>
      <c r="L46" s="102">
        <v>0</v>
      </c>
      <c r="M46" s="59">
        <v>0</v>
      </c>
      <c r="N46" s="88">
        <v>0</v>
      </c>
    </row>
    <row r="47" spans="1:14" ht="13.5" thickBot="1">
      <c r="A47" s="75">
        <v>758</v>
      </c>
      <c r="B47" s="76"/>
      <c r="C47" s="76" t="s">
        <v>78</v>
      </c>
      <c r="D47" s="78">
        <f>SUM(D48:D49)</f>
        <v>541500</v>
      </c>
      <c r="E47" s="78">
        <f t="shared" ref="E47:G47" si="12">SUM(E48:E49)</f>
        <v>541500</v>
      </c>
      <c r="F47" s="78">
        <f t="shared" si="12"/>
        <v>0</v>
      </c>
      <c r="G47" s="78">
        <f t="shared" si="12"/>
        <v>541500</v>
      </c>
      <c r="H47" s="100">
        <f t="shared" ref="H47:K47" si="13">SUM(H48:H48)</f>
        <v>0</v>
      </c>
      <c r="I47" s="78">
        <f t="shared" si="13"/>
        <v>0</v>
      </c>
      <c r="J47" s="78">
        <f t="shared" si="13"/>
        <v>0</v>
      </c>
      <c r="K47" s="78">
        <f t="shared" si="13"/>
        <v>0</v>
      </c>
      <c r="L47" s="100">
        <f>SUM(L48:L48)</f>
        <v>0</v>
      </c>
      <c r="M47" s="78">
        <f>M48</f>
        <v>0</v>
      </c>
      <c r="N47" s="79">
        <f>N48</f>
        <v>0</v>
      </c>
    </row>
    <row r="48" spans="1:14">
      <c r="A48" s="81"/>
      <c r="B48" s="56">
        <v>75818</v>
      </c>
      <c r="C48" s="56" t="s">
        <v>79</v>
      </c>
      <c r="D48" s="57">
        <v>541500</v>
      </c>
      <c r="E48" s="57">
        <f>D48-L48</f>
        <v>541500</v>
      </c>
      <c r="F48" s="57">
        <v>0</v>
      </c>
      <c r="G48" s="58">
        <f>E48-F48-H48-I48-J48-K48</f>
        <v>541500</v>
      </c>
      <c r="H48" s="57">
        <v>0</v>
      </c>
      <c r="I48" s="57">
        <v>0</v>
      </c>
      <c r="J48" s="57"/>
      <c r="K48" s="57">
        <v>0</v>
      </c>
      <c r="L48" s="57">
        <v>0</v>
      </c>
      <c r="M48" s="59">
        <v>0</v>
      </c>
      <c r="N48" s="86"/>
    </row>
    <row r="49" spans="1:14" ht="22.5">
      <c r="A49" s="81"/>
      <c r="B49" s="111">
        <v>75831</v>
      </c>
      <c r="C49" s="165" t="s">
        <v>141</v>
      </c>
      <c r="D49" s="112">
        <v>0</v>
      </c>
      <c r="E49" s="57">
        <f>D49-L49</f>
        <v>0</v>
      </c>
      <c r="F49" s="112">
        <v>0</v>
      </c>
      <c r="G49" s="58">
        <f>E49-F49-H49-I49-J49-K49</f>
        <v>0</v>
      </c>
      <c r="H49" s="112">
        <v>0</v>
      </c>
      <c r="I49" s="112"/>
      <c r="J49" s="112"/>
      <c r="K49" s="112"/>
      <c r="L49" s="112"/>
      <c r="M49" s="163"/>
      <c r="N49" s="164"/>
    </row>
    <row r="50" spans="1:14" ht="13.5" thickBot="1">
      <c r="A50" s="75">
        <v>801</v>
      </c>
      <c r="B50" s="76"/>
      <c r="C50" s="76" t="s">
        <v>80</v>
      </c>
      <c r="D50" s="77">
        <f>SUM(D51:D60)</f>
        <v>16505751</v>
      </c>
      <c r="E50" s="77">
        <f>SUM(E51:E60)</f>
        <v>15466551</v>
      </c>
      <c r="F50" s="77">
        <f t="shared" ref="F50:L50" si="14">SUM(F51:F60)</f>
        <v>9441090</v>
      </c>
      <c r="G50" s="77">
        <f t="shared" si="14"/>
        <v>2930530</v>
      </c>
      <c r="H50" s="77">
        <f t="shared" si="14"/>
        <v>2583400</v>
      </c>
      <c r="I50" s="77">
        <f t="shared" si="14"/>
        <v>492800</v>
      </c>
      <c r="J50" s="77">
        <f t="shared" si="14"/>
        <v>18731</v>
      </c>
      <c r="K50" s="77">
        <f t="shared" si="14"/>
        <v>0</v>
      </c>
      <c r="L50" s="77">
        <f t="shared" si="14"/>
        <v>1039200</v>
      </c>
      <c r="M50" s="104">
        <f>SUM(M51:M60)</f>
        <v>1039200</v>
      </c>
      <c r="N50" s="105">
        <f>SUM(N51:N60)</f>
        <v>0</v>
      </c>
    </row>
    <row r="51" spans="1:14">
      <c r="A51" s="81"/>
      <c r="B51" s="56">
        <v>80101</v>
      </c>
      <c r="C51" s="56" t="s">
        <v>81</v>
      </c>
      <c r="D51" s="57">
        <v>8265601</v>
      </c>
      <c r="E51" s="57">
        <f t="shared" ref="E51:E60" si="15">D51-L51</f>
        <v>7285701</v>
      </c>
      <c r="F51" s="57">
        <v>4848600</v>
      </c>
      <c r="G51" s="58">
        <f t="shared" ref="G51:G60" si="16">E51-F51-H51-I51-J51-K51</f>
        <v>1429301</v>
      </c>
      <c r="H51" s="57">
        <v>735600</v>
      </c>
      <c r="I51" s="57">
        <v>272200</v>
      </c>
      <c r="J51" s="57">
        <v>0</v>
      </c>
      <c r="K51" s="57">
        <v>0</v>
      </c>
      <c r="L51" s="57">
        <v>979900</v>
      </c>
      <c r="M51" s="57">
        <f>L51</f>
        <v>979900</v>
      </c>
      <c r="N51" s="86">
        <v>0</v>
      </c>
    </row>
    <row r="52" spans="1:14" ht="22.5">
      <c r="A52" s="81"/>
      <c r="B52" s="66">
        <v>80103</v>
      </c>
      <c r="C52" s="63" t="s">
        <v>82</v>
      </c>
      <c r="D52" s="58">
        <v>341967</v>
      </c>
      <c r="E52" s="57">
        <f t="shared" si="15"/>
        <v>341967</v>
      </c>
      <c r="F52" s="57">
        <v>307300</v>
      </c>
      <c r="G52" s="58">
        <f t="shared" si="16"/>
        <v>15267</v>
      </c>
      <c r="H52" s="57">
        <v>0</v>
      </c>
      <c r="I52" s="57">
        <v>19400</v>
      </c>
      <c r="J52" s="57">
        <v>0</v>
      </c>
      <c r="K52" s="57">
        <v>0</v>
      </c>
      <c r="L52" s="57">
        <v>0</v>
      </c>
      <c r="M52" s="59">
        <v>0</v>
      </c>
      <c r="N52" s="88">
        <v>0</v>
      </c>
    </row>
    <row r="53" spans="1:14">
      <c r="A53" s="81"/>
      <c r="B53" s="66">
        <v>80104</v>
      </c>
      <c r="C53" s="66" t="s">
        <v>83</v>
      </c>
      <c r="D53" s="58">
        <v>2839587</v>
      </c>
      <c r="E53" s="57">
        <f t="shared" si="15"/>
        <v>2839587</v>
      </c>
      <c r="F53" s="57">
        <v>699000</v>
      </c>
      <c r="G53" s="58">
        <f t="shared" si="16"/>
        <v>311387</v>
      </c>
      <c r="H53" s="57">
        <v>1786100</v>
      </c>
      <c r="I53" s="58">
        <v>43100</v>
      </c>
      <c r="J53" s="58">
        <v>0</v>
      </c>
      <c r="K53" s="57">
        <v>0</v>
      </c>
      <c r="L53" s="106">
        <v>0</v>
      </c>
      <c r="M53" s="107">
        <v>0</v>
      </c>
      <c r="N53" s="88">
        <v>0</v>
      </c>
    </row>
    <row r="54" spans="1:14">
      <c r="A54" s="81"/>
      <c r="B54" s="66">
        <v>80106</v>
      </c>
      <c r="C54" s="66" t="s">
        <v>194</v>
      </c>
      <c r="D54" s="58">
        <v>874085</v>
      </c>
      <c r="E54" s="57">
        <f t="shared" si="15"/>
        <v>851785</v>
      </c>
      <c r="F54" s="57">
        <v>630500</v>
      </c>
      <c r="G54" s="58">
        <f t="shared" si="16"/>
        <v>138485</v>
      </c>
      <c r="H54" s="57">
        <v>61700</v>
      </c>
      <c r="I54" s="57">
        <v>21100</v>
      </c>
      <c r="J54" s="57"/>
      <c r="K54" s="57"/>
      <c r="L54" s="115">
        <v>22300</v>
      </c>
      <c r="M54" s="249">
        <f>L54</f>
        <v>22300</v>
      </c>
      <c r="N54" s="86"/>
    </row>
    <row r="55" spans="1:14">
      <c r="A55" s="81"/>
      <c r="B55" s="66">
        <v>80110</v>
      </c>
      <c r="C55" s="66" t="s">
        <v>84</v>
      </c>
      <c r="D55" s="58">
        <v>2700107</v>
      </c>
      <c r="E55" s="57">
        <f t="shared" si="15"/>
        <v>2670107</v>
      </c>
      <c r="F55" s="57">
        <v>2164500</v>
      </c>
      <c r="G55" s="58">
        <f t="shared" si="16"/>
        <v>357276</v>
      </c>
      <c r="H55" s="57">
        <v>0</v>
      </c>
      <c r="I55" s="57">
        <v>129600</v>
      </c>
      <c r="J55" s="57">
        <v>18731</v>
      </c>
      <c r="K55" s="57">
        <v>0</v>
      </c>
      <c r="L55" s="57">
        <v>30000</v>
      </c>
      <c r="M55" s="57">
        <f>L55</f>
        <v>30000</v>
      </c>
      <c r="N55" s="95">
        <v>0</v>
      </c>
    </row>
    <row r="56" spans="1:14">
      <c r="A56" s="81"/>
      <c r="B56" s="66">
        <v>80113</v>
      </c>
      <c r="C56" s="66" t="s">
        <v>85</v>
      </c>
      <c r="D56" s="58">
        <v>613488</v>
      </c>
      <c r="E56" s="57">
        <f t="shared" si="15"/>
        <v>613488</v>
      </c>
      <c r="F56" s="57">
        <v>88760</v>
      </c>
      <c r="G56" s="58">
        <f t="shared" si="16"/>
        <v>523928</v>
      </c>
      <c r="H56" s="57">
        <v>0</v>
      </c>
      <c r="I56" s="57">
        <v>800</v>
      </c>
      <c r="J56" s="57">
        <v>0</v>
      </c>
      <c r="K56" s="57">
        <v>0</v>
      </c>
      <c r="L56" s="57">
        <v>0</v>
      </c>
      <c r="M56" s="59">
        <v>0</v>
      </c>
      <c r="N56" s="88">
        <v>0</v>
      </c>
    </row>
    <row r="57" spans="1:14" ht="22.5">
      <c r="A57" s="81"/>
      <c r="B57" s="66">
        <v>80114</v>
      </c>
      <c r="C57" s="63" t="s">
        <v>86</v>
      </c>
      <c r="D57" s="58">
        <v>402360</v>
      </c>
      <c r="E57" s="57">
        <f t="shared" si="15"/>
        <v>402360</v>
      </c>
      <c r="F57" s="57">
        <v>351700</v>
      </c>
      <c r="G57" s="58">
        <f t="shared" si="16"/>
        <v>50060</v>
      </c>
      <c r="H57" s="57">
        <v>0</v>
      </c>
      <c r="I57" s="58">
        <v>600</v>
      </c>
      <c r="J57" s="58">
        <v>0</v>
      </c>
      <c r="K57" s="57">
        <v>0</v>
      </c>
      <c r="L57" s="58">
        <v>0</v>
      </c>
      <c r="M57" s="90">
        <v>0</v>
      </c>
      <c r="N57" s="88">
        <v>0</v>
      </c>
    </row>
    <row r="58" spans="1:14">
      <c r="A58" s="81"/>
      <c r="B58" s="108">
        <v>80146</v>
      </c>
      <c r="C58" s="66" t="s">
        <v>87</v>
      </c>
      <c r="D58" s="58">
        <v>51580</v>
      </c>
      <c r="E58" s="57">
        <f t="shared" si="15"/>
        <v>51580</v>
      </c>
      <c r="F58" s="57"/>
      <c r="G58" s="58">
        <f t="shared" si="16"/>
        <v>51580</v>
      </c>
      <c r="H58" s="57">
        <v>0</v>
      </c>
      <c r="I58" s="57"/>
      <c r="J58" s="57">
        <v>0</v>
      </c>
      <c r="K58" s="57">
        <v>0</v>
      </c>
      <c r="L58" s="57">
        <v>0</v>
      </c>
      <c r="M58" s="59">
        <v>0</v>
      </c>
      <c r="N58" s="88">
        <v>0</v>
      </c>
    </row>
    <row r="59" spans="1:14">
      <c r="A59" s="81"/>
      <c r="B59" s="108">
        <v>80148</v>
      </c>
      <c r="C59" s="66" t="s">
        <v>88</v>
      </c>
      <c r="D59" s="58">
        <v>285646</v>
      </c>
      <c r="E59" s="57">
        <f t="shared" si="15"/>
        <v>278646</v>
      </c>
      <c r="F59" s="57">
        <v>219400</v>
      </c>
      <c r="G59" s="58">
        <f t="shared" si="16"/>
        <v>53246</v>
      </c>
      <c r="H59" s="57">
        <v>0</v>
      </c>
      <c r="I59" s="57">
        <v>6000</v>
      </c>
      <c r="J59" s="57">
        <v>0</v>
      </c>
      <c r="K59" s="57">
        <v>0</v>
      </c>
      <c r="L59" s="57">
        <v>7000</v>
      </c>
      <c r="M59" s="59">
        <f>L59</f>
        <v>7000</v>
      </c>
      <c r="N59" s="88">
        <v>0</v>
      </c>
    </row>
    <row r="60" spans="1:14">
      <c r="A60" s="87"/>
      <c r="B60" s="66">
        <v>80195</v>
      </c>
      <c r="C60" s="66" t="s">
        <v>53</v>
      </c>
      <c r="D60" s="58">
        <v>131330</v>
      </c>
      <c r="E60" s="57">
        <f t="shared" si="15"/>
        <v>131330</v>
      </c>
      <c r="F60" s="57">
        <v>131330</v>
      </c>
      <c r="G60" s="58">
        <f t="shared" si="16"/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9">
        <v>0</v>
      </c>
      <c r="N60" s="88">
        <v>0</v>
      </c>
    </row>
    <row r="61" spans="1:14" ht="13.5" thickBot="1">
      <c r="A61" s="75">
        <v>851</v>
      </c>
      <c r="B61" s="76"/>
      <c r="C61" s="76" t="s">
        <v>89</v>
      </c>
      <c r="D61" s="77">
        <f t="shared" ref="D61:L61" si="17">SUM(D62:D65)</f>
        <v>759430</v>
      </c>
      <c r="E61" s="77">
        <f t="shared" si="17"/>
        <v>759430</v>
      </c>
      <c r="F61" s="77">
        <f t="shared" si="17"/>
        <v>184500</v>
      </c>
      <c r="G61" s="77">
        <f t="shared" si="17"/>
        <v>367330</v>
      </c>
      <c r="H61" s="77">
        <f t="shared" si="17"/>
        <v>207600</v>
      </c>
      <c r="I61" s="77">
        <f t="shared" si="17"/>
        <v>0</v>
      </c>
      <c r="J61" s="77">
        <f t="shared" si="17"/>
        <v>0</v>
      </c>
      <c r="K61" s="77">
        <f t="shared" si="17"/>
        <v>0</v>
      </c>
      <c r="L61" s="77">
        <f t="shared" si="17"/>
        <v>0</v>
      </c>
      <c r="M61" s="78">
        <f>M62+M64</f>
        <v>0</v>
      </c>
      <c r="N61" s="78">
        <f>N62+N64</f>
        <v>0</v>
      </c>
    </row>
    <row r="62" spans="1:14">
      <c r="A62" s="84"/>
      <c r="B62" s="72">
        <v>85121</v>
      </c>
      <c r="C62" s="72" t="s">
        <v>90</v>
      </c>
      <c r="D62" s="73">
        <v>65700</v>
      </c>
      <c r="E62" s="57">
        <f>D62-L62</f>
        <v>65700</v>
      </c>
      <c r="F62" s="57">
        <v>0</v>
      </c>
      <c r="G62" s="58">
        <f>E62-F62-H62-I62-J62-K62</f>
        <v>65700</v>
      </c>
      <c r="H62" s="57">
        <v>0</v>
      </c>
      <c r="I62" s="73">
        <v>0</v>
      </c>
      <c r="J62" s="73">
        <v>0</v>
      </c>
      <c r="K62" s="57">
        <v>0</v>
      </c>
      <c r="L62" s="73">
        <v>0</v>
      </c>
      <c r="M62" s="82">
        <v>0</v>
      </c>
      <c r="N62" s="86">
        <v>0</v>
      </c>
    </row>
    <row r="63" spans="1:14">
      <c r="A63" s="81"/>
      <c r="B63" s="66">
        <v>85153</v>
      </c>
      <c r="C63" s="66" t="s">
        <v>91</v>
      </c>
      <c r="D63" s="58">
        <v>13960</v>
      </c>
      <c r="E63" s="57">
        <f>D63-L63</f>
        <v>13960</v>
      </c>
      <c r="F63" s="57">
        <v>0</v>
      </c>
      <c r="G63" s="58">
        <f>E63-F63-H63-I63-J63-K63</f>
        <v>13960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9">
        <v>0</v>
      </c>
      <c r="N63" s="88">
        <v>0</v>
      </c>
    </row>
    <row r="64" spans="1:14">
      <c r="A64" s="81"/>
      <c r="B64" s="66">
        <v>85154</v>
      </c>
      <c r="C64" s="66" t="s">
        <v>92</v>
      </c>
      <c r="D64" s="58">
        <v>655470</v>
      </c>
      <c r="E64" s="57">
        <f>D64-L64</f>
        <v>655470</v>
      </c>
      <c r="F64" s="57">
        <v>184500</v>
      </c>
      <c r="G64" s="58">
        <f>E64-F64-H64-I64-J64-K64</f>
        <v>279370</v>
      </c>
      <c r="H64" s="57">
        <v>191600</v>
      </c>
      <c r="I64" s="58"/>
      <c r="J64" s="57">
        <v>0</v>
      </c>
      <c r="K64" s="57">
        <v>0</v>
      </c>
      <c r="L64" s="57">
        <v>0</v>
      </c>
      <c r="M64" s="59">
        <v>0</v>
      </c>
      <c r="N64" s="88">
        <v>0</v>
      </c>
    </row>
    <row r="65" spans="1:14">
      <c r="A65" s="87"/>
      <c r="B65" s="66">
        <v>85195</v>
      </c>
      <c r="C65" s="66" t="s">
        <v>53</v>
      </c>
      <c r="D65" s="58">
        <v>24300</v>
      </c>
      <c r="E65" s="57">
        <f>D65-L65</f>
        <v>24300</v>
      </c>
      <c r="F65" s="57">
        <v>0</v>
      </c>
      <c r="G65" s="58">
        <f>E65-F65-H65-I65-J65-K65</f>
        <v>8300</v>
      </c>
      <c r="H65" s="57">
        <v>16000</v>
      </c>
      <c r="I65" s="58"/>
      <c r="J65" s="57">
        <v>0</v>
      </c>
      <c r="K65" s="57">
        <v>0</v>
      </c>
      <c r="L65" s="57">
        <v>0</v>
      </c>
      <c r="M65" s="59">
        <v>0</v>
      </c>
      <c r="N65" s="88">
        <v>0</v>
      </c>
    </row>
    <row r="66" spans="1:14" ht="13.5" thickBot="1">
      <c r="A66" s="75">
        <v>852</v>
      </c>
      <c r="B66" s="76"/>
      <c r="C66" s="76" t="s">
        <v>93</v>
      </c>
      <c r="D66" s="77">
        <f>SUM(D67:D76)</f>
        <v>4603464</v>
      </c>
      <c r="E66" s="77">
        <f t="shared" ref="E66:N66" si="18">SUM(E67:E76)</f>
        <v>4592464</v>
      </c>
      <c r="F66" s="77">
        <f t="shared" si="18"/>
        <v>899817</v>
      </c>
      <c r="G66" s="77">
        <f t="shared" si="18"/>
        <v>477772</v>
      </c>
      <c r="H66" s="77">
        <f t="shared" si="18"/>
        <v>0</v>
      </c>
      <c r="I66" s="77">
        <f t="shared" si="18"/>
        <v>3214875</v>
      </c>
      <c r="J66" s="77">
        <f t="shared" si="18"/>
        <v>0</v>
      </c>
      <c r="K66" s="77">
        <f t="shared" si="18"/>
        <v>0</v>
      </c>
      <c r="L66" s="77">
        <f t="shared" si="18"/>
        <v>11000</v>
      </c>
      <c r="M66" s="77">
        <f t="shared" si="18"/>
        <v>11000</v>
      </c>
      <c r="N66" s="77">
        <f t="shared" si="18"/>
        <v>0</v>
      </c>
    </row>
    <row r="67" spans="1:14">
      <c r="A67" s="80"/>
      <c r="B67" s="205">
        <v>85204</v>
      </c>
      <c r="C67" s="205" t="s">
        <v>153</v>
      </c>
      <c r="D67" s="206">
        <v>36630</v>
      </c>
      <c r="E67" s="57">
        <f t="shared" ref="E67:E76" si="19">D67-L67</f>
        <v>36630</v>
      </c>
      <c r="F67" s="206">
        <v>0</v>
      </c>
      <c r="G67" s="57">
        <f t="shared" ref="G67:G76" si="20">E67-F67-H67-I67-J67-K67</f>
        <v>36630</v>
      </c>
      <c r="H67" s="206">
        <v>0</v>
      </c>
      <c r="I67" s="206">
        <v>0</v>
      </c>
      <c r="J67" s="206">
        <v>0</v>
      </c>
      <c r="K67" s="206">
        <v>0</v>
      </c>
      <c r="L67" s="206">
        <v>0</v>
      </c>
      <c r="M67" s="207">
        <v>0</v>
      </c>
      <c r="N67" s="208">
        <v>0</v>
      </c>
    </row>
    <row r="68" spans="1:14">
      <c r="A68" s="80"/>
      <c r="B68" s="250">
        <v>85206</v>
      </c>
      <c r="C68" s="250" t="s">
        <v>216</v>
      </c>
      <c r="D68" s="251">
        <v>59075</v>
      </c>
      <c r="E68" s="57">
        <f t="shared" si="19"/>
        <v>59075</v>
      </c>
      <c r="F68" s="251">
        <v>48815</v>
      </c>
      <c r="G68" s="58">
        <f t="shared" si="20"/>
        <v>10260</v>
      </c>
      <c r="H68" s="251"/>
      <c r="I68" s="251"/>
      <c r="J68" s="251"/>
      <c r="K68" s="251"/>
      <c r="L68" s="251"/>
      <c r="M68" s="252"/>
      <c r="N68" s="253"/>
    </row>
    <row r="69" spans="1:14" ht="45">
      <c r="A69" s="80"/>
      <c r="B69" s="56">
        <v>85212</v>
      </c>
      <c r="C69" s="85" t="s">
        <v>136</v>
      </c>
      <c r="D69" s="57">
        <v>2236196</v>
      </c>
      <c r="E69" s="57">
        <f t="shared" si="19"/>
        <v>2236196</v>
      </c>
      <c r="F69" s="57">
        <v>169356</v>
      </c>
      <c r="G69" s="57">
        <f t="shared" si="20"/>
        <v>35440</v>
      </c>
      <c r="H69" s="57">
        <v>0</v>
      </c>
      <c r="I69" s="57">
        <v>2031400</v>
      </c>
      <c r="J69" s="57">
        <v>0</v>
      </c>
      <c r="K69" s="57">
        <v>0</v>
      </c>
      <c r="L69" s="57">
        <v>0</v>
      </c>
      <c r="M69" s="59">
        <v>0</v>
      </c>
      <c r="N69" s="204">
        <v>0</v>
      </c>
    </row>
    <row r="70" spans="1:14" ht="67.5">
      <c r="A70" s="80"/>
      <c r="B70" s="66">
        <v>85213</v>
      </c>
      <c r="C70" s="63" t="s">
        <v>137</v>
      </c>
      <c r="D70" s="58">
        <v>50800</v>
      </c>
      <c r="E70" s="57">
        <f t="shared" si="19"/>
        <v>50800</v>
      </c>
      <c r="F70" s="57">
        <v>0</v>
      </c>
      <c r="G70" s="58">
        <f t="shared" si="20"/>
        <v>50800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9">
        <v>0</v>
      </c>
      <c r="N70" s="109">
        <v>0</v>
      </c>
    </row>
    <row r="71" spans="1:14" ht="22.5">
      <c r="A71" s="80"/>
      <c r="B71" s="66">
        <v>85214</v>
      </c>
      <c r="C71" s="63" t="s">
        <v>94</v>
      </c>
      <c r="D71" s="58">
        <v>271345</v>
      </c>
      <c r="E71" s="57">
        <f t="shared" si="19"/>
        <v>271345</v>
      </c>
      <c r="F71" s="57">
        <v>0</v>
      </c>
      <c r="G71" s="58">
        <f t="shared" si="20"/>
        <v>0</v>
      </c>
      <c r="H71" s="57">
        <v>0</v>
      </c>
      <c r="I71" s="57">
        <v>271345</v>
      </c>
      <c r="J71" s="57"/>
      <c r="K71" s="57">
        <v>0</v>
      </c>
      <c r="L71" s="57">
        <v>0</v>
      </c>
      <c r="M71" s="59">
        <v>0</v>
      </c>
      <c r="N71" s="88">
        <v>0</v>
      </c>
    </row>
    <row r="72" spans="1:14">
      <c r="A72" s="81"/>
      <c r="B72" s="66">
        <v>85215</v>
      </c>
      <c r="C72" s="66" t="s">
        <v>95</v>
      </c>
      <c r="D72" s="58">
        <v>268308</v>
      </c>
      <c r="E72" s="57">
        <f t="shared" si="19"/>
        <v>268308</v>
      </c>
      <c r="F72" s="57">
        <v>0</v>
      </c>
      <c r="G72" s="58">
        <f t="shared" si="20"/>
        <v>0</v>
      </c>
      <c r="H72" s="57"/>
      <c r="I72" s="57">
        <v>268308</v>
      </c>
      <c r="J72" s="57">
        <v>0</v>
      </c>
      <c r="K72" s="57">
        <v>0</v>
      </c>
      <c r="L72" s="57">
        <v>0</v>
      </c>
      <c r="M72" s="59">
        <v>0</v>
      </c>
      <c r="N72" s="88">
        <v>0</v>
      </c>
    </row>
    <row r="73" spans="1:14">
      <c r="A73" s="81"/>
      <c r="B73" s="66">
        <v>85216</v>
      </c>
      <c r="C73" s="66" t="s">
        <v>96</v>
      </c>
      <c r="D73" s="58">
        <v>369854</v>
      </c>
      <c r="E73" s="57">
        <f t="shared" si="19"/>
        <v>369854</v>
      </c>
      <c r="F73" s="57">
        <v>0</v>
      </c>
      <c r="G73" s="58">
        <f t="shared" si="20"/>
        <v>0</v>
      </c>
      <c r="H73" s="57"/>
      <c r="I73" s="57">
        <v>369854</v>
      </c>
      <c r="J73" s="57">
        <v>0</v>
      </c>
      <c r="K73" s="57">
        <v>0</v>
      </c>
      <c r="L73" s="57">
        <v>0</v>
      </c>
      <c r="M73" s="59">
        <v>0</v>
      </c>
      <c r="N73" s="88">
        <v>0</v>
      </c>
    </row>
    <row r="74" spans="1:14">
      <c r="A74" s="81"/>
      <c r="B74" s="66">
        <v>85219</v>
      </c>
      <c r="C74" s="66" t="s">
        <v>97</v>
      </c>
      <c r="D74" s="58">
        <v>671910</v>
      </c>
      <c r="E74" s="57">
        <f t="shared" si="19"/>
        <v>660910</v>
      </c>
      <c r="F74" s="57">
        <v>563670</v>
      </c>
      <c r="G74" s="58">
        <f t="shared" si="20"/>
        <v>92540</v>
      </c>
      <c r="H74" s="57">
        <v>0</v>
      </c>
      <c r="I74" s="58">
        <v>4700</v>
      </c>
      <c r="J74" s="58">
        <v>0</v>
      </c>
      <c r="K74" s="58">
        <v>0</v>
      </c>
      <c r="L74" s="106">
        <v>11000</v>
      </c>
      <c r="M74" s="107">
        <f>L74</f>
        <v>11000</v>
      </c>
      <c r="N74" s="88">
        <v>0</v>
      </c>
    </row>
    <row r="75" spans="1:14" ht="22.5">
      <c r="A75" s="81"/>
      <c r="B75" s="66">
        <v>85228</v>
      </c>
      <c r="C75" s="63" t="s">
        <v>98</v>
      </c>
      <c r="D75" s="58">
        <v>365578</v>
      </c>
      <c r="E75" s="57">
        <f t="shared" si="19"/>
        <v>365578</v>
      </c>
      <c r="F75" s="57">
        <v>117976</v>
      </c>
      <c r="G75" s="58">
        <f t="shared" si="20"/>
        <v>247602</v>
      </c>
      <c r="H75" s="57">
        <v>0</v>
      </c>
      <c r="I75" s="57">
        <v>0</v>
      </c>
      <c r="J75" s="57">
        <v>0</v>
      </c>
      <c r="K75" s="57">
        <v>0</v>
      </c>
      <c r="L75" s="57">
        <v>0</v>
      </c>
      <c r="M75" s="59">
        <v>0</v>
      </c>
      <c r="N75" s="88">
        <v>0</v>
      </c>
    </row>
    <row r="76" spans="1:14">
      <c r="A76" s="87"/>
      <c r="B76" s="66">
        <v>85295</v>
      </c>
      <c r="C76" s="66" t="s">
        <v>53</v>
      </c>
      <c r="D76" s="58">
        <v>273768</v>
      </c>
      <c r="E76" s="57">
        <f t="shared" si="19"/>
        <v>273768</v>
      </c>
      <c r="F76" s="57">
        <v>0</v>
      </c>
      <c r="G76" s="58">
        <f t="shared" si="20"/>
        <v>4500</v>
      </c>
      <c r="H76" s="57">
        <v>0</v>
      </c>
      <c r="I76" s="57">
        <v>269268</v>
      </c>
      <c r="J76" s="57">
        <v>0</v>
      </c>
      <c r="K76" s="57">
        <v>0</v>
      </c>
      <c r="L76" s="57">
        <v>0</v>
      </c>
      <c r="M76" s="59">
        <v>0</v>
      </c>
      <c r="N76" s="88">
        <v>0</v>
      </c>
    </row>
    <row r="77" spans="1:14" ht="23.25" thickBot="1">
      <c r="A77" s="97">
        <v>853</v>
      </c>
      <c r="B77" s="76"/>
      <c r="C77" s="99" t="s">
        <v>99</v>
      </c>
      <c r="D77" s="77">
        <f t="shared" ref="D77:M77" si="21">D78</f>
        <v>567429</v>
      </c>
      <c r="E77" s="77">
        <f t="shared" si="21"/>
        <v>567429</v>
      </c>
      <c r="F77" s="77">
        <f t="shared" si="21"/>
        <v>319337</v>
      </c>
      <c r="G77" s="77">
        <f t="shared" si="21"/>
        <v>21205</v>
      </c>
      <c r="H77" s="77">
        <f t="shared" si="21"/>
        <v>0</v>
      </c>
      <c r="I77" s="77">
        <f t="shared" si="21"/>
        <v>3500</v>
      </c>
      <c r="J77" s="77">
        <f t="shared" si="21"/>
        <v>223387</v>
      </c>
      <c r="K77" s="77">
        <f t="shared" si="21"/>
        <v>0</v>
      </c>
      <c r="L77" s="77">
        <f t="shared" si="21"/>
        <v>0</v>
      </c>
      <c r="M77" s="78">
        <f t="shared" si="21"/>
        <v>0</v>
      </c>
      <c r="N77" s="110">
        <v>0</v>
      </c>
    </row>
    <row r="78" spans="1:14">
      <c r="A78" s="81"/>
      <c r="B78" s="111">
        <v>85395</v>
      </c>
      <c r="C78" s="111" t="s">
        <v>53</v>
      </c>
      <c r="D78" s="112">
        <v>567429</v>
      </c>
      <c r="E78" s="57">
        <f>D78-L78</f>
        <v>567429</v>
      </c>
      <c r="F78" s="57">
        <v>319337</v>
      </c>
      <c r="G78" s="58">
        <f>E78-F78-H78-I78-J78-K78</f>
        <v>21205</v>
      </c>
      <c r="H78" s="57"/>
      <c r="I78" s="57">
        <v>3500</v>
      </c>
      <c r="J78" s="57">
        <v>223387</v>
      </c>
      <c r="K78" s="57"/>
      <c r="L78" s="57">
        <v>0</v>
      </c>
      <c r="M78" s="59">
        <v>0</v>
      </c>
      <c r="N78" s="86">
        <v>0</v>
      </c>
    </row>
    <row r="79" spans="1:14" ht="13.5" thickBot="1">
      <c r="A79" s="75">
        <v>854</v>
      </c>
      <c r="B79" s="76"/>
      <c r="C79" s="76" t="s">
        <v>100</v>
      </c>
      <c r="D79" s="77">
        <f t="shared" ref="D79:K79" si="22">SUM(D80:D80)</f>
        <v>61250</v>
      </c>
      <c r="E79" s="77">
        <f t="shared" si="22"/>
        <v>61250</v>
      </c>
      <c r="F79" s="77">
        <f t="shared" si="22"/>
        <v>0</v>
      </c>
      <c r="G79" s="77">
        <f t="shared" si="22"/>
        <v>0</v>
      </c>
      <c r="H79" s="77">
        <f t="shared" si="22"/>
        <v>0</v>
      </c>
      <c r="I79" s="77">
        <f t="shared" si="22"/>
        <v>61250</v>
      </c>
      <c r="J79" s="77">
        <f t="shared" si="22"/>
        <v>0</v>
      </c>
      <c r="K79" s="77">
        <f t="shared" si="22"/>
        <v>0</v>
      </c>
      <c r="L79" s="113">
        <v>0</v>
      </c>
      <c r="M79" s="78">
        <f>SUM(M80:M80)</f>
        <v>0</v>
      </c>
      <c r="N79" s="110">
        <v>0</v>
      </c>
    </row>
    <row r="80" spans="1:14">
      <c r="A80" s="81"/>
      <c r="B80" s="66">
        <v>85415</v>
      </c>
      <c r="C80" s="66" t="s">
        <v>101</v>
      </c>
      <c r="D80" s="58">
        <v>61250</v>
      </c>
      <c r="E80" s="57">
        <f>D80-L80</f>
        <v>61250</v>
      </c>
      <c r="F80" s="57">
        <v>0</v>
      </c>
      <c r="G80" s="58">
        <f>E80-F80-H80-I80-J80-K80</f>
        <v>0</v>
      </c>
      <c r="H80" s="57">
        <v>0</v>
      </c>
      <c r="I80" s="58">
        <v>61250</v>
      </c>
      <c r="J80" s="58">
        <v>0</v>
      </c>
      <c r="K80" s="57">
        <v>0</v>
      </c>
      <c r="L80" s="58">
        <v>0</v>
      </c>
      <c r="M80" s="59">
        <v>0</v>
      </c>
      <c r="N80" s="86">
        <v>0</v>
      </c>
    </row>
    <row r="81" spans="1:14" ht="23.25" thickBot="1">
      <c r="A81" s="97">
        <v>900</v>
      </c>
      <c r="B81" s="76"/>
      <c r="C81" s="99" t="s">
        <v>102</v>
      </c>
      <c r="D81" s="77">
        <f t="shared" ref="D81:L81" si="23">SUM(D82:D87)</f>
        <v>3284089</v>
      </c>
      <c r="E81" s="77">
        <f t="shared" si="23"/>
        <v>1642500</v>
      </c>
      <c r="F81" s="77">
        <f t="shared" si="23"/>
        <v>8000</v>
      </c>
      <c r="G81" s="77">
        <f t="shared" si="23"/>
        <v>749000</v>
      </c>
      <c r="H81" s="77">
        <f t="shared" si="23"/>
        <v>885500</v>
      </c>
      <c r="I81" s="77">
        <f t="shared" si="23"/>
        <v>0</v>
      </c>
      <c r="J81" s="77">
        <f t="shared" si="23"/>
        <v>0</v>
      </c>
      <c r="K81" s="77">
        <f t="shared" si="23"/>
        <v>0</v>
      </c>
      <c r="L81" s="77">
        <f t="shared" si="23"/>
        <v>1641589</v>
      </c>
      <c r="M81" s="78">
        <f>SUM( M82:M87)</f>
        <v>1641589</v>
      </c>
      <c r="N81" s="79">
        <f>SUM( N82:N87)</f>
        <v>111382.13</v>
      </c>
    </row>
    <row r="82" spans="1:14">
      <c r="A82" s="81"/>
      <c r="B82" s="56">
        <v>90002</v>
      </c>
      <c r="C82" s="56" t="s">
        <v>103</v>
      </c>
      <c r="D82" s="57">
        <v>418500</v>
      </c>
      <c r="E82" s="57">
        <f t="shared" ref="E82:E87" si="24">D82-L82</f>
        <v>358500</v>
      </c>
      <c r="F82" s="57">
        <v>0</v>
      </c>
      <c r="G82" s="58">
        <f t="shared" ref="G82:G86" si="25">E82-F82-H82-I82-J82-K82</f>
        <v>65000</v>
      </c>
      <c r="H82" s="57">
        <v>293500</v>
      </c>
      <c r="I82" s="57">
        <v>0</v>
      </c>
      <c r="J82" s="57">
        <v>0</v>
      </c>
      <c r="K82" s="57">
        <v>0</v>
      </c>
      <c r="L82" s="57">
        <v>60000</v>
      </c>
      <c r="M82" s="59">
        <f>L82</f>
        <v>60000</v>
      </c>
      <c r="N82" s="88">
        <v>0</v>
      </c>
    </row>
    <row r="83" spans="1:14">
      <c r="A83" s="81"/>
      <c r="B83" s="66">
        <v>90003</v>
      </c>
      <c r="C83" s="66" t="s">
        <v>104</v>
      </c>
      <c r="D83" s="58">
        <v>135000</v>
      </c>
      <c r="E83" s="57">
        <f t="shared" si="24"/>
        <v>135000</v>
      </c>
      <c r="F83" s="57">
        <v>8000</v>
      </c>
      <c r="G83" s="58">
        <f t="shared" si="25"/>
        <v>27000</v>
      </c>
      <c r="H83" s="57">
        <v>100000</v>
      </c>
      <c r="I83" s="58">
        <v>0</v>
      </c>
      <c r="J83" s="58">
        <v>0</v>
      </c>
      <c r="K83" s="57">
        <v>0</v>
      </c>
      <c r="L83" s="58">
        <v>0</v>
      </c>
      <c r="M83" s="90">
        <v>0</v>
      </c>
      <c r="N83" s="88">
        <v>0</v>
      </c>
    </row>
    <row r="84" spans="1:14">
      <c r="A84" s="81"/>
      <c r="B84" s="66">
        <v>90004</v>
      </c>
      <c r="C84" s="63" t="s">
        <v>105</v>
      </c>
      <c r="D84" s="58">
        <v>687000</v>
      </c>
      <c r="E84" s="57">
        <f t="shared" si="24"/>
        <v>250000</v>
      </c>
      <c r="F84" s="57">
        <v>0</v>
      </c>
      <c r="G84" s="58">
        <f t="shared" si="25"/>
        <v>0</v>
      </c>
      <c r="H84" s="57">
        <v>250000</v>
      </c>
      <c r="I84" s="58">
        <v>0</v>
      </c>
      <c r="J84" s="58">
        <v>0</v>
      </c>
      <c r="K84" s="57">
        <v>0</v>
      </c>
      <c r="L84" s="58">
        <v>437000</v>
      </c>
      <c r="M84" s="58">
        <f>L84</f>
        <v>437000</v>
      </c>
      <c r="N84" s="88">
        <v>111382.13</v>
      </c>
    </row>
    <row r="85" spans="1:14">
      <c r="A85" s="81"/>
      <c r="B85" s="66">
        <v>90013</v>
      </c>
      <c r="C85" s="66" t="s">
        <v>106</v>
      </c>
      <c r="D85" s="58">
        <v>488589</v>
      </c>
      <c r="E85" s="57">
        <f t="shared" si="24"/>
        <v>42000</v>
      </c>
      <c r="F85" s="57">
        <v>0</v>
      </c>
      <c r="G85" s="58">
        <f t="shared" si="25"/>
        <v>0</v>
      </c>
      <c r="H85" s="58">
        <v>42000</v>
      </c>
      <c r="I85" s="58">
        <v>0</v>
      </c>
      <c r="J85" s="58">
        <v>0</v>
      </c>
      <c r="K85" s="57">
        <v>0</v>
      </c>
      <c r="L85" s="106">
        <v>446589</v>
      </c>
      <c r="M85" s="106">
        <f>L85</f>
        <v>446589</v>
      </c>
      <c r="N85" s="88">
        <v>0</v>
      </c>
    </row>
    <row r="86" spans="1:14">
      <c r="A86" s="81"/>
      <c r="B86" s="66">
        <v>90015</v>
      </c>
      <c r="C86" s="66" t="s">
        <v>107</v>
      </c>
      <c r="D86" s="58">
        <v>1315000</v>
      </c>
      <c r="E86" s="57">
        <f t="shared" si="24"/>
        <v>645000</v>
      </c>
      <c r="F86" s="57">
        <v>0</v>
      </c>
      <c r="G86" s="58">
        <f t="shared" si="25"/>
        <v>645000</v>
      </c>
      <c r="H86" s="57">
        <v>0</v>
      </c>
      <c r="I86" s="58">
        <v>0</v>
      </c>
      <c r="J86" s="58">
        <v>0</v>
      </c>
      <c r="K86" s="57">
        <v>0</v>
      </c>
      <c r="L86" s="58">
        <v>670000</v>
      </c>
      <c r="M86" s="58">
        <f>L86</f>
        <v>670000</v>
      </c>
      <c r="N86" s="88">
        <v>0</v>
      </c>
    </row>
    <row r="87" spans="1:14">
      <c r="A87" s="81"/>
      <c r="B87" s="114">
        <v>90095</v>
      </c>
      <c r="C87" s="114" t="s">
        <v>53</v>
      </c>
      <c r="D87" s="58">
        <v>240000</v>
      </c>
      <c r="E87" s="57">
        <f t="shared" si="24"/>
        <v>212000</v>
      </c>
      <c r="F87" s="57">
        <v>0</v>
      </c>
      <c r="G87" s="58">
        <v>12000</v>
      </c>
      <c r="H87" s="57">
        <v>200000</v>
      </c>
      <c r="I87" s="58">
        <v>0</v>
      </c>
      <c r="J87" s="58">
        <v>0</v>
      </c>
      <c r="K87" s="57">
        <v>0</v>
      </c>
      <c r="L87" s="58">
        <v>28000</v>
      </c>
      <c r="M87" s="90">
        <f>L87</f>
        <v>28000</v>
      </c>
      <c r="N87" s="88">
        <v>0</v>
      </c>
    </row>
    <row r="88" spans="1:14" ht="23.25" thickBot="1">
      <c r="A88" s="97">
        <v>921</v>
      </c>
      <c r="B88" s="76"/>
      <c r="C88" s="99" t="s">
        <v>108</v>
      </c>
      <c r="D88" s="51">
        <f t="shared" ref="D88:N88" si="26">SUM(D89:D92)</f>
        <v>2285930</v>
      </c>
      <c r="E88" s="51">
        <f t="shared" si="26"/>
        <v>750540</v>
      </c>
      <c r="F88" s="51">
        <f t="shared" si="26"/>
        <v>107100</v>
      </c>
      <c r="G88" s="51">
        <f t="shared" si="26"/>
        <v>290140</v>
      </c>
      <c r="H88" s="51">
        <f t="shared" si="26"/>
        <v>343000</v>
      </c>
      <c r="I88" s="51">
        <f t="shared" si="26"/>
        <v>10300</v>
      </c>
      <c r="J88" s="51">
        <f t="shared" si="26"/>
        <v>0</v>
      </c>
      <c r="K88" s="51">
        <f t="shared" si="26"/>
        <v>0</v>
      </c>
      <c r="L88" s="51">
        <f t="shared" si="26"/>
        <v>1535390</v>
      </c>
      <c r="M88" s="52">
        <f t="shared" si="26"/>
        <v>1535390</v>
      </c>
      <c r="N88" s="53">
        <f t="shared" si="26"/>
        <v>170731.7</v>
      </c>
    </row>
    <row r="89" spans="1:14">
      <c r="A89" s="81"/>
      <c r="B89" s="56">
        <v>92109</v>
      </c>
      <c r="C89" s="56" t="s">
        <v>109</v>
      </c>
      <c r="D89" s="57">
        <v>1810590</v>
      </c>
      <c r="E89" s="57">
        <f>D89-L89</f>
        <v>275200</v>
      </c>
      <c r="F89" s="57">
        <v>104000</v>
      </c>
      <c r="G89" s="58">
        <f>E89-F89-H89-I89-J89-K89</f>
        <v>171200</v>
      </c>
      <c r="H89" s="57"/>
      <c r="I89" s="57">
        <v>0</v>
      </c>
      <c r="J89" s="57">
        <v>0</v>
      </c>
      <c r="K89" s="57">
        <v>0</v>
      </c>
      <c r="L89" s="115">
        <v>1535390</v>
      </c>
      <c r="M89" s="115">
        <f>L89</f>
        <v>1535390</v>
      </c>
      <c r="N89" s="115">
        <v>170731.7</v>
      </c>
    </row>
    <row r="90" spans="1:14">
      <c r="A90" s="87"/>
      <c r="B90" s="66">
        <v>92116</v>
      </c>
      <c r="C90" s="66" t="s">
        <v>110</v>
      </c>
      <c r="D90" s="58">
        <v>248000</v>
      </c>
      <c r="E90" s="57">
        <f>D90-L90</f>
        <v>248000</v>
      </c>
      <c r="F90" s="57">
        <v>0</v>
      </c>
      <c r="G90" s="58">
        <f>E90-F90-H90-I90-J90-K90</f>
        <v>0</v>
      </c>
      <c r="H90" s="57">
        <v>248000</v>
      </c>
      <c r="I90" s="58">
        <v>0</v>
      </c>
      <c r="J90" s="58">
        <v>0</v>
      </c>
      <c r="K90" s="57">
        <v>0</v>
      </c>
      <c r="L90" s="106">
        <v>0</v>
      </c>
      <c r="M90" s="59">
        <v>0</v>
      </c>
      <c r="N90" s="88">
        <v>0</v>
      </c>
    </row>
    <row r="91" spans="1:14">
      <c r="A91" s="89"/>
      <c r="B91" s="66">
        <v>92120</v>
      </c>
      <c r="C91" s="63" t="s">
        <v>111</v>
      </c>
      <c r="D91" s="58">
        <v>95000</v>
      </c>
      <c r="E91" s="57">
        <f>D91-L91</f>
        <v>95000</v>
      </c>
      <c r="F91" s="57">
        <v>0</v>
      </c>
      <c r="G91" s="58">
        <f>E91-F91-H91-I91-J91-K91</f>
        <v>0</v>
      </c>
      <c r="H91" s="57">
        <v>95000</v>
      </c>
      <c r="I91" s="58">
        <v>0</v>
      </c>
      <c r="J91" s="58">
        <v>0</v>
      </c>
      <c r="K91" s="57">
        <v>0</v>
      </c>
      <c r="L91" s="106">
        <v>0</v>
      </c>
      <c r="M91" s="90">
        <v>0</v>
      </c>
      <c r="N91" s="88">
        <v>0</v>
      </c>
    </row>
    <row r="92" spans="1:14">
      <c r="A92" s="87"/>
      <c r="B92" s="66">
        <v>92195</v>
      </c>
      <c r="C92" s="66" t="s">
        <v>53</v>
      </c>
      <c r="D92" s="58">
        <v>132340</v>
      </c>
      <c r="E92" s="57">
        <f>D92-L92</f>
        <v>132340</v>
      </c>
      <c r="F92" s="57">
        <v>3100</v>
      </c>
      <c r="G92" s="58">
        <f>E92-F92-H92-I92-J92-K92</f>
        <v>118940</v>
      </c>
      <c r="H92" s="57"/>
      <c r="I92" s="58">
        <v>10300</v>
      </c>
      <c r="J92" s="58">
        <v>0</v>
      </c>
      <c r="K92" s="57">
        <v>0</v>
      </c>
      <c r="L92" s="58">
        <v>0</v>
      </c>
      <c r="M92" s="59">
        <v>0</v>
      </c>
      <c r="N92" s="88">
        <v>0</v>
      </c>
    </row>
    <row r="93" spans="1:14" ht="13.5" thickBot="1">
      <c r="A93" s="75">
        <v>926</v>
      </c>
      <c r="B93" s="76"/>
      <c r="C93" s="76" t="s">
        <v>161</v>
      </c>
      <c r="D93" s="77">
        <f>SUM(D94:D96)</f>
        <v>699400</v>
      </c>
      <c r="E93" s="77">
        <f>SUM(E94:E96)</f>
        <v>699400</v>
      </c>
      <c r="F93" s="77">
        <f>SUM(F94:F96)</f>
        <v>72000</v>
      </c>
      <c r="G93" s="77">
        <f t="shared" ref="G93:N93" si="27">SUM(G94:G96)</f>
        <v>95400</v>
      </c>
      <c r="H93" s="77">
        <f t="shared" si="27"/>
        <v>522000</v>
      </c>
      <c r="I93" s="77">
        <f t="shared" si="27"/>
        <v>10000</v>
      </c>
      <c r="J93" s="77">
        <f t="shared" si="27"/>
        <v>0</v>
      </c>
      <c r="K93" s="77">
        <f t="shared" si="27"/>
        <v>0</v>
      </c>
      <c r="L93" s="77">
        <f t="shared" si="27"/>
        <v>0</v>
      </c>
      <c r="M93" s="78">
        <f t="shared" si="27"/>
        <v>0</v>
      </c>
      <c r="N93" s="79">
        <f t="shared" si="27"/>
        <v>0</v>
      </c>
    </row>
    <row r="94" spans="1:14">
      <c r="A94" s="80"/>
      <c r="B94" s="56">
        <v>92601</v>
      </c>
      <c r="C94" s="85" t="s">
        <v>112</v>
      </c>
      <c r="D94" s="57">
        <v>307800</v>
      </c>
      <c r="E94" s="57">
        <f>D94-L94</f>
        <v>307800</v>
      </c>
      <c r="F94" s="57">
        <v>72000</v>
      </c>
      <c r="G94" s="58">
        <f>E94-F94-H94-I94-J94-K94</f>
        <v>55800</v>
      </c>
      <c r="H94" s="57">
        <v>180000</v>
      </c>
      <c r="I94" s="57">
        <v>0</v>
      </c>
      <c r="J94" s="57">
        <v>0</v>
      </c>
      <c r="K94" s="57">
        <v>0</v>
      </c>
      <c r="L94" s="115"/>
      <c r="M94" s="115">
        <v>0</v>
      </c>
      <c r="N94" s="86">
        <v>0</v>
      </c>
    </row>
    <row r="95" spans="1:14">
      <c r="A95" s="80"/>
      <c r="B95" s="56">
        <v>92605</v>
      </c>
      <c r="C95" s="85" t="s">
        <v>162</v>
      </c>
      <c r="D95" s="112">
        <v>343000</v>
      </c>
      <c r="E95" s="57">
        <f>D95-L95</f>
        <v>343000</v>
      </c>
      <c r="F95" s="57">
        <v>0</v>
      </c>
      <c r="G95" s="58">
        <f>E95-F95-H95-I95-J95-K95</f>
        <v>1000</v>
      </c>
      <c r="H95" s="57">
        <v>342000</v>
      </c>
      <c r="I95" s="112">
        <v>0</v>
      </c>
      <c r="J95" s="112">
        <v>0</v>
      </c>
      <c r="K95" s="57">
        <v>0</v>
      </c>
      <c r="L95" s="116">
        <v>0</v>
      </c>
      <c r="M95" s="59">
        <v>0</v>
      </c>
      <c r="N95" s="88">
        <v>0</v>
      </c>
    </row>
    <row r="96" spans="1:14" ht="13.5" thickBot="1">
      <c r="A96" s="81"/>
      <c r="B96" s="114">
        <v>92695</v>
      </c>
      <c r="C96" s="114" t="s">
        <v>53</v>
      </c>
      <c r="D96" s="117">
        <v>48600</v>
      </c>
      <c r="E96" s="57">
        <f>D96-L96</f>
        <v>48600</v>
      </c>
      <c r="F96" s="117">
        <v>0</v>
      </c>
      <c r="G96" s="58">
        <f>E96-F96-H96-I96-J96-K96</f>
        <v>38600</v>
      </c>
      <c r="H96" s="117">
        <v>0</v>
      </c>
      <c r="I96" s="117">
        <v>10000</v>
      </c>
      <c r="J96" s="117">
        <v>0</v>
      </c>
      <c r="K96" s="117">
        <v>0</v>
      </c>
      <c r="L96" s="118">
        <v>0</v>
      </c>
      <c r="M96" s="119">
        <v>0</v>
      </c>
      <c r="N96" s="120">
        <v>0</v>
      </c>
    </row>
    <row r="97" spans="1:14" ht="13.5" thickBot="1">
      <c r="A97" s="121" t="s">
        <v>113</v>
      </c>
      <c r="B97" s="122" t="s">
        <v>113</v>
      </c>
      <c r="C97" s="122" t="s">
        <v>114</v>
      </c>
      <c r="D97" s="123">
        <f>D9+D14+D16+D21+D23+D26+D30+D36+D45+D47+D50+D61+D66+D77+D79+D81+D88+D93+D38</f>
        <v>52885664</v>
      </c>
      <c r="E97" s="123">
        <f t="shared" ref="E97:N97" si="28">E9+E14+E16+E21+E23+E26+E30+E36+E45+E47+E50+E61+E66+E77+E79+E81+E88+E93+E38</f>
        <v>33723772</v>
      </c>
      <c r="F97" s="123">
        <f t="shared" si="28"/>
        <v>14142882</v>
      </c>
      <c r="G97" s="123">
        <f t="shared" si="28"/>
        <v>9367329</v>
      </c>
      <c r="H97" s="398">
        <f t="shared" si="28"/>
        <v>5706908</v>
      </c>
      <c r="I97" s="398">
        <f t="shared" si="28"/>
        <v>4014535</v>
      </c>
      <c r="J97" s="398">
        <f t="shared" si="28"/>
        <v>242118</v>
      </c>
      <c r="K97" s="398">
        <f t="shared" si="28"/>
        <v>250000</v>
      </c>
      <c r="L97" s="398">
        <f t="shared" si="28"/>
        <v>19161892</v>
      </c>
      <c r="M97" s="398">
        <f t="shared" si="28"/>
        <v>19161892</v>
      </c>
      <c r="N97" s="124">
        <f t="shared" si="28"/>
        <v>282113.83</v>
      </c>
    </row>
  </sheetData>
  <mergeCells count="17">
    <mergeCell ref="L5:L7"/>
    <mergeCell ref="M5:N5"/>
    <mergeCell ref="L1:N1"/>
    <mergeCell ref="M6:M7"/>
    <mergeCell ref="I6:I7"/>
    <mergeCell ref="A2:H2"/>
    <mergeCell ref="A4:A7"/>
    <mergeCell ref="B4:B7"/>
    <mergeCell ref="C4:C7"/>
    <mergeCell ref="D4:D7"/>
    <mergeCell ref="E5:E7"/>
    <mergeCell ref="F5:K5"/>
    <mergeCell ref="F6:G6"/>
    <mergeCell ref="H6:H7"/>
    <mergeCell ref="E4:N4"/>
    <mergeCell ref="J6:J7"/>
    <mergeCell ref="K6:K7"/>
  </mergeCells>
  <printOptions horizontalCentered="1"/>
  <pageMargins left="0" right="0" top="0.6692913385826772" bottom="0.59055118110236227" header="0.27559055118110237" footer="0.51181102362204722"/>
  <pageSetup paperSize="8" scale="65" orientation="landscape" horizontalDpi="300" verticalDpi="300" copies="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2"/>
  <sheetViews>
    <sheetView showGridLines="0" workbookViewId="0">
      <selection activeCell="H8" sqref="H8"/>
    </sheetView>
  </sheetViews>
  <sheetFormatPr defaultRowHeight="12.75"/>
  <cols>
    <col min="1" max="1" width="5.28515625" customWidth="1"/>
    <col min="3" max="3" width="11" customWidth="1"/>
    <col min="4" max="4" width="43.85546875" customWidth="1"/>
    <col min="5" max="5" width="24.42578125" customWidth="1"/>
  </cols>
  <sheetData>
    <row r="1" spans="1:6" ht="55.5" customHeight="1">
      <c r="E1" s="270" t="s">
        <v>234</v>
      </c>
    </row>
    <row r="2" spans="1:6" ht="60" customHeight="1">
      <c r="A2" s="429" t="s">
        <v>203</v>
      </c>
      <c r="B2" s="429"/>
      <c r="C2" s="429"/>
      <c r="D2" s="429"/>
      <c r="E2" s="429"/>
      <c r="F2" s="15"/>
    </row>
    <row r="3" spans="1:6" ht="9.75" customHeight="1">
      <c r="A3" s="30"/>
      <c r="B3" s="30"/>
      <c r="C3" s="30"/>
      <c r="D3" s="30"/>
      <c r="E3" s="2" t="s">
        <v>0</v>
      </c>
    </row>
    <row r="4" spans="1:6" ht="64.5" customHeight="1">
      <c r="A4" s="16" t="s">
        <v>9</v>
      </c>
      <c r="B4" s="16" t="s">
        <v>1</v>
      </c>
      <c r="C4" s="16" t="s">
        <v>4</v>
      </c>
      <c r="D4" s="17" t="s">
        <v>25</v>
      </c>
      <c r="E4" s="17" t="s">
        <v>26</v>
      </c>
    </row>
    <row r="5" spans="1:6" s="32" customFormat="1" ht="12" customHeight="1">
      <c r="A5" s="27">
        <v>1</v>
      </c>
      <c r="B5" s="27">
        <v>2</v>
      </c>
      <c r="C5" s="27">
        <v>3</v>
      </c>
      <c r="D5" s="27">
        <v>4</v>
      </c>
      <c r="E5" s="27">
        <v>5</v>
      </c>
    </row>
    <row r="6" spans="1:6" s="32" customFormat="1" ht="23.25" customHeight="1">
      <c r="A6" s="218" t="s">
        <v>13</v>
      </c>
      <c r="B6" s="219" t="s">
        <v>44</v>
      </c>
      <c r="C6" s="219" t="s">
        <v>48</v>
      </c>
      <c r="D6" s="220" t="s">
        <v>219</v>
      </c>
      <c r="E6" s="221">
        <v>250000</v>
      </c>
    </row>
    <row r="7" spans="1:6" ht="21.75" customHeight="1">
      <c r="A7" s="153" t="s">
        <v>14</v>
      </c>
      <c r="B7" s="142">
        <v>801</v>
      </c>
      <c r="C7" s="142">
        <v>80104</v>
      </c>
      <c r="D7" s="21" t="s">
        <v>117</v>
      </c>
      <c r="E7" s="141">
        <v>403900</v>
      </c>
    </row>
    <row r="8" spans="1:6" ht="30" customHeight="1">
      <c r="A8" s="153" t="s">
        <v>15</v>
      </c>
      <c r="B8" s="142">
        <v>851</v>
      </c>
      <c r="C8" s="142">
        <v>85154</v>
      </c>
      <c r="D8" s="312" t="s">
        <v>202</v>
      </c>
      <c r="E8" s="238">
        <v>8000</v>
      </c>
    </row>
    <row r="9" spans="1:6" ht="24" customHeight="1">
      <c r="A9" s="153" t="s">
        <v>149</v>
      </c>
      <c r="B9" s="142">
        <v>900</v>
      </c>
      <c r="C9" s="142">
        <v>90013</v>
      </c>
      <c r="D9" s="312" t="s">
        <v>201</v>
      </c>
      <c r="E9" s="176">
        <v>446589</v>
      </c>
    </row>
    <row r="10" spans="1:6" ht="30" customHeight="1">
      <c r="A10" s="498" t="s">
        <v>22</v>
      </c>
      <c r="B10" s="499"/>
      <c r="C10" s="499"/>
      <c r="D10" s="500"/>
      <c r="E10" s="125">
        <f>SUM(E6:E9)</f>
        <v>1108489</v>
      </c>
    </row>
    <row r="12" spans="1:6">
      <c r="A12" s="31"/>
    </row>
  </sheetData>
  <mergeCells count="2">
    <mergeCell ref="A2:E2"/>
    <mergeCell ref="A10:D10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5"/>
  <sheetViews>
    <sheetView showGridLines="0" tabSelected="1" workbookViewId="0">
      <selection activeCell="G3" sqref="G3"/>
    </sheetView>
  </sheetViews>
  <sheetFormatPr defaultRowHeight="12.75"/>
  <cols>
    <col min="1" max="1" width="5.28515625" customWidth="1"/>
    <col min="3" max="3" width="11" customWidth="1"/>
    <col min="4" max="4" width="41.7109375" customWidth="1"/>
    <col min="5" max="5" width="22.28515625" customWidth="1"/>
  </cols>
  <sheetData>
    <row r="1" spans="1:6" ht="54.75" customHeight="1">
      <c r="E1" s="270" t="s">
        <v>288</v>
      </c>
    </row>
    <row r="2" spans="1:6" ht="60" customHeight="1">
      <c r="A2" s="429" t="s">
        <v>166</v>
      </c>
      <c r="B2" s="429"/>
      <c r="C2" s="429"/>
      <c r="D2" s="429"/>
      <c r="E2" s="429"/>
      <c r="F2" s="15"/>
    </row>
    <row r="3" spans="1:6" ht="9.75" customHeight="1" thickBot="1">
      <c r="A3" s="30"/>
      <c r="B3" s="30"/>
      <c r="C3" s="30"/>
      <c r="D3" s="30"/>
      <c r="E3" s="2" t="s">
        <v>0</v>
      </c>
    </row>
    <row r="4" spans="1:6" ht="64.5" customHeight="1">
      <c r="A4" s="172" t="s">
        <v>9</v>
      </c>
      <c r="B4" s="173" t="s">
        <v>1</v>
      </c>
      <c r="C4" s="173" t="s">
        <v>4</v>
      </c>
      <c r="D4" s="173" t="s">
        <v>27</v>
      </c>
      <c r="E4" s="174" t="s">
        <v>24</v>
      </c>
    </row>
    <row r="5" spans="1:6" s="32" customFormat="1" ht="12" customHeight="1">
      <c r="A5" s="136">
        <v>1</v>
      </c>
      <c r="B5" s="27">
        <v>2</v>
      </c>
      <c r="C5" s="27">
        <v>3</v>
      </c>
      <c r="D5" s="27">
        <v>4</v>
      </c>
      <c r="E5" s="137">
        <v>5</v>
      </c>
    </row>
    <row r="6" spans="1:6" s="32" customFormat="1" ht="23.25" customHeight="1">
      <c r="A6" s="201" t="s">
        <v>13</v>
      </c>
      <c r="B6" s="200">
        <v>754</v>
      </c>
      <c r="C6" s="200">
        <v>75412</v>
      </c>
      <c r="D6" s="313" t="s">
        <v>148</v>
      </c>
      <c r="E6" s="314">
        <v>243408</v>
      </c>
    </row>
    <row r="7" spans="1:6" ht="30" customHeight="1">
      <c r="A7" s="202" t="s">
        <v>14</v>
      </c>
      <c r="B7" s="199">
        <v>851</v>
      </c>
      <c r="C7" s="199">
        <v>85154</v>
      </c>
      <c r="D7" s="315" t="s">
        <v>118</v>
      </c>
      <c r="E7" s="264">
        <v>45000</v>
      </c>
    </row>
    <row r="8" spans="1:6" ht="30" customHeight="1">
      <c r="A8" s="203" t="s">
        <v>15</v>
      </c>
      <c r="B8" s="198">
        <v>851</v>
      </c>
      <c r="C8" s="198">
        <v>85154</v>
      </c>
      <c r="D8" s="316" t="s">
        <v>119</v>
      </c>
      <c r="E8" s="317">
        <v>63000</v>
      </c>
    </row>
    <row r="9" spans="1:6" ht="39.75" customHeight="1">
      <c r="A9" s="203" t="s">
        <v>149</v>
      </c>
      <c r="B9" s="198">
        <v>851</v>
      </c>
      <c r="C9" s="198">
        <v>85154</v>
      </c>
      <c r="D9" s="318" t="s">
        <v>120</v>
      </c>
      <c r="E9" s="317">
        <v>75600</v>
      </c>
    </row>
    <row r="10" spans="1:6" ht="30" customHeight="1">
      <c r="A10" s="203" t="s">
        <v>121</v>
      </c>
      <c r="B10" s="198">
        <v>851</v>
      </c>
      <c r="C10" s="198">
        <v>85195</v>
      </c>
      <c r="D10" s="318" t="s">
        <v>159</v>
      </c>
      <c r="E10" s="317">
        <v>16000</v>
      </c>
    </row>
    <row r="11" spans="1:6" ht="30" customHeight="1">
      <c r="A11" s="203" t="s">
        <v>16</v>
      </c>
      <c r="B11" s="198">
        <v>921</v>
      </c>
      <c r="C11" s="198">
        <v>92120</v>
      </c>
      <c r="D11" s="316" t="s">
        <v>122</v>
      </c>
      <c r="E11" s="317">
        <v>75000</v>
      </c>
    </row>
    <row r="12" spans="1:6" ht="30" customHeight="1">
      <c r="A12" s="203" t="s">
        <v>123</v>
      </c>
      <c r="B12" s="198">
        <v>926</v>
      </c>
      <c r="C12" s="198">
        <v>92695</v>
      </c>
      <c r="D12" s="316" t="s">
        <v>124</v>
      </c>
      <c r="E12" s="317">
        <v>342000</v>
      </c>
    </row>
    <row r="13" spans="1:6" ht="30" customHeight="1" thickBot="1">
      <c r="A13" s="494" t="s">
        <v>22</v>
      </c>
      <c r="B13" s="495"/>
      <c r="C13" s="495"/>
      <c r="D13" s="496"/>
      <c r="E13" s="140">
        <f>SUM(E6:E12)</f>
        <v>860008</v>
      </c>
    </row>
    <row r="15" spans="1:6">
      <c r="A15" s="31"/>
    </row>
  </sheetData>
  <mergeCells count="2">
    <mergeCell ref="A2:E2"/>
    <mergeCell ref="A13:D13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7"/>
  <sheetViews>
    <sheetView showGridLines="0" workbookViewId="0">
      <selection activeCell="E1" sqref="E1:F1"/>
    </sheetView>
  </sheetViews>
  <sheetFormatPr defaultRowHeight="12.75"/>
  <cols>
    <col min="1" max="1" width="6.140625" customWidth="1"/>
    <col min="4" max="4" width="43.5703125" customWidth="1"/>
    <col min="5" max="5" width="21.5703125" customWidth="1"/>
    <col min="6" max="6" width="21.28515625" customWidth="1"/>
  </cols>
  <sheetData>
    <row r="1" spans="1:6" ht="58.5" customHeight="1">
      <c r="E1" s="433" t="s">
        <v>287</v>
      </c>
      <c r="F1" s="433"/>
    </row>
    <row r="2" spans="1:6" ht="56.25" customHeight="1">
      <c r="A2" s="429" t="s">
        <v>220</v>
      </c>
      <c r="B2" s="429"/>
      <c r="C2" s="429"/>
      <c r="D2" s="429"/>
      <c r="E2" s="429"/>
      <c r="F2" s="429"/>
    </row>
    <row r="3" spans="1:6" ht="15.75">
      <c r="A3" s="267"/>
      <c r="B3" s="267"/>
      <c r="C3" s="267"/>
      <c r="D3" s="267"/>
      <c r="E3" s="267"/>
      <c r="F3" s="2" t="s">
        <v>0</v>
      </c>
    </row>
    <row r="4" spans="1:6" ht="25.5">
      <c r="A4" s="269" t="s">
        <v>9</v>
      </c>
      <c r="B4" s="269" t="s">
        <v>1</v>
      </c>
      <c r="C4" s="269" t="s">
        <v>4</v>
      </c>
      <c r="D4" s="268" t="s">
        <v>25</v>
      </c>
      <c r="E4" s="268" t="s">
        <v>221</v>
      </c>
      <c r="F4" s="268" t="s">
        <v>24</v>
      </c>
    </row>
    <row r="5" spans="1:6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</row>
    <row r="6" spans="1:6" ht="39.75" customHeight="1">
      <c r="A6" s="21" t="s">
        <v>13</v>
      </c>
      <c r="B6" s="21">
        <v>600</v>
      </c>
      <c r="C6" s="21">
        <v>6014</v>
      </c>
      <c r="D6" s="319" t="s">
        <v>222</v>
      </c>
      <c r="E6" s="21" t="s">
        <v>223</v>
      </c>
      <c r="F6" s="320">
        <v>160000</v>
      </c>
    </row>
    <row r="7" spans="1:6" ht="20.25" customHeight="1">
      <c r="A7" s="501" t="s">
        <v>22</v>
      </c>
      <c r="B7" s="502"/>
      <c r="C7" s="502"/>
      <c r="D7" s="503"/>
      <c r="E7" s="304"/>
      <c r="F7" s="125">
        <f>SUM(F6:F6)</f>
        <v>160000</v>
      </c>
    </row>
  </sheetData>
  <mergeCells count="3">
    <mergeCell ref="A2:F2"/>
    <mergeCell ref="A7:D7"/>
    <mergeCell ref="E1:F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71"/>
  <sheetViews>
    <sheetView showGridLines="0" workbookViewId="0">
      <selection activeCell="J9" sqref="J9"/>
    </sheetView>
  </sheetViews>
  <sheetFormatPr defaultRowHeight="12.75"/>
  <cols>
    <col min="1" max="1" width="7" customWidth="1"/>
    <col min="2" max="2" width="7.42578125" customWidth="1"/>
    <col min="3" max="3" width="9.85546875" customWidth="1"/>
    <col min="4" max="4" width="39.140625" customWidth="1"/>
    <col min="5" max="5" width="15.5703125" customWidth="1"/>
    <col min="6" max="6" width="14.7109375" customWidth="1"/>
  </cols>
  <sheetData>
    <row r="1" spans="1:6" ht="51" customHeight="1">
      <c r="E1" s="513" t="s">
        <v>286</v>
      </c>
      <c r="F1" s="513"/>
    </row>
    <row r="2" spans="1:6">
      <c r="B2" s="271"/>
      <c r="C2" s="271"/>
      <c r="E2" s="513"/>
      <c r="F2" s="513"/>
    </row>
    <row r="3" spans="1:6" ht="15">
      <c r="B3" s="271"/>
      <c r="C3" s="271"/>
      <c r="D3" s="272" t="s">
        <v>236</v>
      </c>
      <c r="E3" s="299"/>
    </row>
    <row r="4" spans="1:6" ht="15">
      <c r="A4" s="273"/>
      <c r="B4" s="274"/>
      <c r="C4" s="274"/>
      <c r="D4" s="275" t="s">
        <v>237</v>
      </c>
      <c r="E4" s="299"/>
    </row>
    <row r="5" spans="1:6" ht="15">
      <c r="A5" s="273"/>
      <c r="B5" s="274"/>
      <c r="C5" s="274"/>
      <c r="D5" s="275" t="s">
        <v>284</v>
      </c>
      <c r="E5" s="273"/>
    </row>
    <row r="6" spans="1:6" ht="15.75" thickBot="1">
      <c r="A6" s="273"/>
      <c r="B6" s="274"/>
      <c r="C6" s="274"/>
      <c r="D6" s="276"/>
      <c r="E6" s="273"/>
      <c r="F6" s="277" t="s">
        <v>0</v>
      </c>
    </row>
    <row r="7" spans="1:6">
      <c r="A7" s="534" t="s">
        <v>9</v>
      </c>
      <c r="B7" s="536" t="s">
        <v>1</v>
      </c>
      <c r="C7" s="538" t="s">
        <v>4</v>
      </c>
      <c r="D7" s="536" t="s">
        <v>27</v>
      </c>
      <c r="E7" s="540" t="s">
        <v>238</v>
      </c>
      <c r="F7" s="278" t="s">
        <v>239</v>
      </c>
    </row>
    <row r="8" spans="1:6" ht="139.5" customHeight="1" thickBot="1">
      <c r="A8" s="535"/>
      <c r="B8" s="537"/>
      <c r="C8" s="539"/>
      <c r="D8" s="537"/>
      <c r="E8" s="541"/>
      <c r="F8" s="279" t="s">
        <v>240</v>
      </c>
    </row>
    <row r="9" spans="1:6">
      <c r="A9" s="280" t="s">
        <v>13</v>
      </c>
      <c r="B9" s="281" t="s">
        <v>14</v>
      </c>
      <c r="C9" s="282" t="s">
        <v>15</v>
      </c>
      <c r="D9" s="281" t="s">
        <v>149</v>
      </c>
      <c r="E9" s="283" t="s">
        <v>121</v>
      </c>
      <c r="F9" s="284" t="s">
        <v>123</v>
      </c>
    </row>
    <row r="10" spans="1:6" ht="19.5" customHeight="1" thickBot="1">
      <c r="A10" s="321" t="s">
        <v>13</v>
      </c>
      <c r="B10" s="322" t="s">
        <v>44</v>
      </c>
      <c r="C10" s="323"/>
      <c r="D10" s="324" t="s">
        <v>45</v>
      </c>
      <c r="E10" s="325">
        <f>SUM(E11:E16)</f>
        <v>8627359</v>
      </c>
      <c r="F10" s="140">
        <f>SUM(F11:F16)</f>
        <v>0</v>
      </c>
    </row>
    <row r="11" spans="1:6" ht="27.75" customHeight="1">
      <c r="A11" s="326"/>
      <c r="B11" s="327"/>
      <c r="C11" s="328" t="s">
        <v>48</v>
      </c>
      <c r="D11" s="285" t="s">
        <v>241</v>
      </c>
      <c r="E11" s="300">
        <v>200000</v>
      </c>
      <c r="F11" s="329">
        <v>0</v>
      </c>
    </row>
    <row r="12" spans="1:6" ht="30.75" customHeight="1">
      <c r="A12" s="326"/>
      <c r="B12" s="327"/>
      <c r="C12" s="328" t="s">
        <v>48</v>
      </c>
      <c r="D12" s="286" t="s">
        <v>242</v>
      </c>
      <c r="E12" s="287">
        <v>616059</v>
      </c>
      <c r="F12" s="329">
        <v>0</v>
      </c>
    </row>
    <row r="13" spans="1:6" ht="30" customHeight="1">
      <c r="A13" s="326"/>
      <c r="B13" s="327"/>
      <c r="C13" s="328" t="s">
        <v>48</v>
      </c>
      <c r="D13" s="285" t="s">
        <v>243</v>
      </c>
      <c r="E13" s="300">
        <v>2181300</v>
      </c>
      <c r="F13" s="329">
        <v>0</v>
      </c>
    </row>
    <row r="14" spans="1:6" ht="26.25" customHeight="1">
      <c r="A14" s="326"/>
      <c r="B14" s="327"/>
      <c r="C14" s="328" t="s">
        <v>48</v>
      </c>
      <c r="D14" s="285" t="s">
        <v>244</v>
      </c>
      <c r="E14" s="300">
        <v>5330000</v>
      </c>
      <c r="F14" s="329">
        <v>0</v>
      </c>
    </row>
    <row r="15" spans="1:6" ht="15" customHeight="1">
      <c r="A15" s="326"/>
      <c r="B15" s="330"/>
      <c r="C15" s="528" t="s">
        <v>48</v>
      </c>
      <c r="D15" s="331" t="s">
        <v>245</v>
      </c>
      <c r="E15" s="530">
        <v>300000</v>
      </c>
      <c r="F15" s="531">
        <v>0</v>
      </c>
    </row>
    <row r="16" spans="1:6" ht="16.5" customHeight="1">
      <c r="A16" s="326"/>
      <c r="B16" s="330"/>
      <c r="C16" s="529"/>
      <c r="D16" s="331" t="s">
        <v>246</v>
      </c>
      <c r="E16" s="530"/>
      <c r="F16" s="531"/>
    </row>
    <row r="17" spans="1:6" ht="20.25" customHeight="1" thickBot="1">
      <c r="A17" s="321" t="s">
        <v>14</v>
      </c>
      <c r="B17" s="332">
        <v>600</v>
      </c>
      <c r="C17" s="290"/>
      <c r="D17" s="324" t="s">
        <v>57</v>
      </c>
      <c r="E17" s="333">
        <f>SUM(E18:E21)</f>
        <v>6676205</v>
      </c>
      <c r="F17" s="334">
        <f>SUM(F19:F21)</f>
        <v>0</v>
      </c>
    </row>
    <row r="18" spans="1:6" ht="26.25" customHeight="1">
      <c r="A18" s="326"/>
      <c r="B18" s="330"/>
      <c r="C18" s="293">
        <v>60014</v>
      </c>
      <c r="D18" s="288" t="s">
        <v>222</v>
      </c>
      <c r="E18" s="335">
        <v>160000</v>
      </c>
      <c r="F18" s="336">
        <v>0</v>
      </c>
    </row>
    <row r="19" spans="1:6" ht="24.75" customHeight="1">
      <c r="A19" s="326"/>
      <c r="B19" s="330"/>
      <c r="C19" s="301">
        <v>60016</v>
      </c>
      <c r="D19" s="285" t="s">
        <v>247</v>
      </c>
      <c r="E19" s="303">
        <v>3031670</v>
      </c>
      <c r="F19" s="337">
        <v>0</v>
      </c>
    </row>
    <row r="20" spans="1:6" ht="37.5" customHeight="1">
      <c r="A20" s="326"/>
      <c r="B20" s="330"/>
      <c r="C20" s="338">
        <v>60016</v>
      </c>
      <c r="D20" s="285" t="s">
        <v>248</v>
      </c>
      <c r="E20" s="303">
        <v>2926035</v>
      </c>
      <c r="F20" s="337">
        <v>0</v>
      </c>
    </row>
    <row r="21" spans="1:6" ht="27" customHeight="1">
      <c r="A21" s="326"/>
      <c r="B21" s="330"/>
      <c r="C21" s="338">
        <v>60016</v>
      </c>
      <c r="D21" s="288" t="s">
        <v>249</v>
      </c>
      <c r="E21" s="339">
        <v>558500</v>
      </c>
      <c r="F21" s="337"/>
    </row>
    <row r="22" spans="1:6" ht="20.25" customHeight="1" thickBot="1">
      <c r="A22" s="321" t="s">
        <v>149</v>
      </c>
      <c r="B22" s="332">
        <v>700</v>
      </c>
      <c r="C22" s="290"/>
      <c r="D22" s="324" t="s">
        <v>61</v>
      </c>
      <c r="E22" s="333">
        <f xml:space="preserve"> SUM(E23:E25)</f>
        <v>616711</v>
      </c>
      <c r="F22" s="334">
        <f xml:space="preserve"> SUM(F25:F25)</f>
        <v>0</v>
      </c>
    </row>
    <row r="23" spans="1:6">
      <c r="A23" s="340"/>
      <c r="B23" s="341"/>
      <c r="C23" s="504">
        <v>70005</v>
      </c>
      <c r="D23" s="342" t="s">
        <v>250</v>
      </c>
      <c r="E23" s="524">
        <v>150000</v>
      </c>
      <c r="F23" s="532">
        <v>0</v>
      </c>
    </row>
    <row r="24" spans="1:6" ht="15.75" customHeight="1">
      <c r="A24" s="340"/>
      <c r="B24" s="343"/>
      <c r="C24" s="505"/>
      <c r="D24" s="344" t="s">
        <v>251</v>
      </c>
      <c r="E24" s="525"/>
      <c r="F24" s="533"/>
    </row>
    <row r="25" spans="1:6" ht="39.75" customHeight="1">
      <c r="A25" s="345"/>
      <c r="B25" s="346"/>
      <c r="C25" s="338">
        <v>70095</v>
      </c>
      <c r="D25" s="347" t="s">
        <v>252</v>
      </c>
      <c r="E25" s="289">
        <v>466711</v>
      </c>
      <c r="F25" s="348">
        <v>0</v>
      </c>
    </row>
    <row r="26" spans="1:6" ht="22.5" customHeight="1" thickBot="1">
      <c r="A26" s="349" t="s">
        <v>121</v>
      </c>
      <c r="B26" s="332">
        <v>750</v>
      </c>
      <c r="C26" s="290"/>
      <c r="D26" s="324" t="s">
        <v>67</v>
      </c>
      <c r="E26" s="333">
        <f>E28+E27</f>
        <v>125000</v>
      </c>
      <c r="F26" s="140">
        <f t="shared" ref="F26" si="0">F28</f>
        <v>0</v>
      </c>
    </row>
    <row r="27" spans="1:6" ht="28.5" customHeight="1">
      <c r="A27" s="340"/>
      <c r="B27" s="330"/>
      <c r="C27" s="293">
        <v>75023</v>
      </c>
      <c r="D27" s="350" t="s">
        <v>253</v>
      </c>
      <c r="E27" s="335">
        <v>90000</v>
      </c>
      <c r="F27" s="336">
        <v>0</v>
      </c>
    </row>
    <row r="28" spans="1:6">
      <c r="A28" s="351"/>
      <c r="B28" s="352"/>
      <c r="C28" s="521">
        <v>75023</v>
      </c>
      <c r="D28" s="353" t="s">
        <v>250</v>
      </c>
      <c r="E28" s="522">
        <v>35000</v>
      </c>
      <c r="F28" s="519">
        <v>0</v>
      </c>
    </row>
    <row r="29" spans="1:6" ht="30.75" customHeight="1">
      <c r="A29" s="351"/>
      <c r="B29" s="352"/>
      <c r="C29" s="521"/>
      <c r="D29" s="331" t="s">
        <v>254</v>
      </c>
      <c r="E29" s="523"/>
      <c r="F29" s="518"/>
    </row>
    <row r="30" spans="1:6" ht="22.5" customHeight="1" thickBot="1">
      <c r="A30" s="321"/>
      <c r="B30" s="332">
        <v>754</v>
      </c>
      <c r="C30" s="290"/>
      <c r="D30" s="354" t="s">
        <v>255</v>
      </c>
      <c r="E30" s="291">
        <f>SUM(E31:E36)</f>
        <v>232000</v>
      </c>
      <c r="F30" s="292">
        <f>F33</f>
        <v>0</v>
      </c>
    </row>
    <row r="31" spans="1:6" ht="23.25" customHeight="1">
      <c r="A31" s="326"/>
      <c r="B31" s="330"/>
      <c r="C31" s="293">
        <v>75412</v>
      </c>
      <c r="D31" s="355" t="s">
        <v>250</v>
      </c>
      <c r="E31" s="524">
        <v>4000</v>
      </c>
      <c r="F31" s="526">
        <v>0</v>
      </c>
    </row>
    <row r="32" spans="1:6" ht="15.75" customHeight="1">
      <c r="A32" s="326"/>
      <c r="B32" s="330"/>
      <c r="C32" s="294"/>
      <c r="D32" s="331" t="s">
        <v>256</v>
      </c>
      <c r="E32" s="525"/>
      <c r="F32" s="527"/>
    </row>
    <row r="33" spans="1:6" ht="18" customHeight="1">
      <c r="A33" s="351"/>
      <c r="B33" s="352"/>
      <c r="C33" s="301">
        <v>75414</v>
      </c>
      <c r="D33" s="356" t="s">
        <v>250</v>
      </c>
      <c r="E33" s="520">
        <v>19000</v>
      </c>
      <c r="F33" s="517">
        <v>0</v>
      </c>
    </row>
    <row r="34" spans="1:6" ht="17.25" customHeight="1">
      <c r="A34" s="351"/>
      <c r="B34" s="352"/>
      <c r="C34" s="302"/>
      <c r="D34" s="331" t="s">
        <v>256</v>
      </c>
      <c r="E34" s="525"/>
      <c r="F34" s="518"/>
    </row>
    <row r="35" spans="1:6" ht="16.5" customHeight="1">
      <c r="A35" s="351"/>
      <c r="B35" s="352"/>
      <c r="C35" s="301">
        <v>75416</v>
      </c>
      <c r="D35" s="356" t="s">
        <v>250</v>
      </c>
      <c r="E35" s="515">
        <v>209000</v>
      </c>
      <c r="F35" s="519">
        <v>0</v>
      </c>
    </row>
    <row r="36" spans="1:6" ht="18.75" customHeight="1">
      <c r="A36" s="351"/>
      <c r="B36" s="352"/>
      <c r="C36" s="302"/>
      <c r="D36" s="331" t="s">
        <v>257</v>
      </c>
      <c r="E36" s="520"/>
      <c r="F36" s="517"/>
    </row>
    <row r="37" spans="1:6" ht="21.75" customHeight="1">
      <c r="A37" s="351"/>
      <c r="B37" s="352"/>
      <c r="C37" s="302"/>
      <c r="D37" s="296" t="s">
        <v>258</v>
      </c>
      <c r="E37" s="516"/>
      <c r="F37" s="518"/>
    </row>
    <row r="38" spans="1:6" ht="22.5" customHeight="1" thickBot="1">
      <c r="A38" s="321" t="s">
        <v>185</v>
      </c>
      <c r="B38" s="332">
        <v>801</v>
      </c>
      <c r="C38" s="357"/>
      <c r="D38" s="358" t="s">
        <v>259</v>
      </c>
      <c r="E38" s="359">
        <f>SUM(E39:E46)</f>
        <v>1039200</v>
      </c>
      <c r="F38" s="334">
        <f>SUM(F39:F46)</f>
        <v>0</v>
      </c>
    </row>
    <row r="39" spans="1:6" ht="27" customHeight="1">
      <c r="A39" s="326"/>
      <c r="B39" s="330"/>
      <c r="C39" s="360">
        <v>80101</v>
      </c>
      <c r="D39" s="295" t="s">
        <v>260</v>
      </c>
      <c r="E39" s="361">
        <v>881200</v>
      </c>
      <c r="F39" s="362">
        <v>0</v>
      </c>
    </row>
    <row r="40" spans="1:6" ht="17.25" customHeight="1">
      <c r="A40" s="326"/>
      <c r="B40" s="330"/>
      <c r="C40" s="514">
        <v>80101</v>
      </c>
      <c r="D40" s="296" t="s">
        <v>250</v>
      </c>
      <c r="E40" s="515">
        <v>98700</v>
      </c>
      <c r="F40" s="519">
        <v>0</v>
      </c>
    </row>
    <row r="41" spans="1:6" ht="89.25">
      <c r="A41" s="363"/>
      <c r="B41" s="364"/>
      <c r="C41" s="505"/>
      <c r="D41" s="296" t="s">
        <v>261</v>
      </c>
      <c r="E41" s="516"/>
      <c r="F41" s="518"/>
    </row>
    <row r="42" spans="1:6">
      <c r="A42" s="363"/>
      <c r="B42" s="364"/>
      <c r="C42" s="514">
        <v>80106</v>
      </c>
      <c r="D42" s="296" t="s">
        <v>250</v>
      </c>
      <c r="E42" s="515">
        <v>22300</v>
      </c>
      <c r="F42" s="519">
        <v>0</v>
      </c>
    </row>
    <row r="43" spans="1:6" ht="40.5" customHeight="1">
      <c r="A43" s="363"/>
      <c r="B43" s="364"/>
      <c r="C43" s="505"/>
      <c r="D43" s="365" t="s">
        <v>262</v>
      </c>
      <c r="E43" s="516"/>
      <c r="F43" s="518"/>
    </row>
    <row r="44" spans="1:6">
      <c r="A44" s="363"/>
      <c r="B44" s="364"/>
      <c r="C44" s="514">
        <v>80110</v>
      </c>
      <c r="D44" s="366" t="s">
        <v>250</v>
      </c>
      <c r="E44" s="515">
        <v>30000</v>
      </c>
      <c r="F44" s="517">
        <v>0</v>
      </c>
    </row>
    <row r="45" spans="1:6" ht="54.75" customHeight="1">
      <c r="A45" s="363"/>
      <c r="B45" s="364"/>
      <c r="C45" s="505"/>
      <c r="D45" s="367" t="s">
        <v>263</v>
      </c>
      <c r="E45" s="516"/>
      <c r="F45" s="518"/>
    </row>
    <row r="46" spans="1:6">
      <c r="A46" s="363"/>
      <c r="B46" s="364"/>
      <c r="C46" s="514">
        <v>80148</v>
      </c>
      <c r="D46" s="344" t="s">
        <v>250</v>
      </c>
      <c r="E46" s="515">
        <v>7000</v>
      </c>
      <c r="F46" s="519">
        <v>0</v>
      </c>
    </row>
    <row r="47" spans="1:6" ht="15.75" customHeight="1">
      <c r="A47" s="363"/>
      <c r="B47" s="364"/>
      <c r="C47" s="505"/>
      <c r="D47" s="353" t="s">
        <v>264</v>
      </c>
      <c r="E47" s="516"/>
      <c r="F47" s="518"/>
    </row>
    <row r="48" spans="1:6" ht="24" customHeight="1" thickBot="1">
      <c r="A48" s="321" t="s">
        <v>186</v>
      </c>
      <c r="B48" s="332">
        <v>852</v>
      </c>
      <c r="C48" s="290"/>
      <c r="D48" s="324" t="s">
        <v>93</v>
      </c>
      <c r="E48" s="333">
        <f>E49</f>
        <v>11000</v>
      </c>
      <c r="F48" s="334">
        <f t="shared" ref="F48" si="1">F49</f>
        <v>0</v>
      </c>
    </row>
    <row r="49" spans="1:6">
      <c r="A49" s="368"/>
      <c r="B49" s="369"/>
      <c r="C49" s="504">
        <v>85219</v>
      </c>
      <c r="D49" s="370" t="s">
        <v>250</v>
      </c>
      <c r="E49" s="506">
        <v>11000</v>
      </c>
      <c r="F49" s="508">
        <v>0</v>
      </c>
    </row>
    <row r="50" spans="1:6" ht="15.75" customHeight="1">
      <c r="A50" s="368"/>
      <c r="B50" s="371"/>
      <c r="C50" s="505"/>
      <c r="D50" s="372" t="s">
        <v>265</v>
      </c>
      <c r="E50" s="507"/>
      <c r="F50" s="509"/>
    </row>
    <row r="51" spans="1:6" ht="30.75" customHeight="1" thickBot="1">
      <c r="A51" s="373" t="s">
        <v>187</v>
      </c>
      <c r="B51" s="374">
        <v>900</v>
      </c>
      <c r="C51" s="290"/>
      <c r="D51" s="375" t="s">
        <v>102</v>
      </c>
      <c r="E51" s="333">
        <f>SUM(E52:E63)</f>
        <v>1641589</v>
      </c>
      <c r="F51" s="292">
        <f>SUM(F52:F63)</f>
        <v>84392</v>
      </c>
    </row>
    <row r="52" spans="1:6" ht="28.5" customHeight="1">
      <c r="A52" s="340"/>
      <c r="B52" s="376"/>
      <c r="C52" s="377">
        <v>90002</v>
      </c>
      <c r="D52" s="378" t="s">
        <v>266</v>
      </c>
      <c r="E52" s="379">
        <v>60000</v>
      </c>
      <c r="F52" s="380">
        <v>0</v>
      </c>
    </row>
    <row r="53" spans="1:6" ht="21.75" customHeight="1">
      <c r="A53" s="340"/>
      <c r="B53" s="376"/>
      <c r="C53" s="301">
        <v>90004</v>
      </c>
      <c r="D53" s="381" t="s">
        <v>267</v>
      </c>
      <c r="E53" s="303">
        <v>137000</v>
      </c>
      <c r="F53" s="382">
        <v>84392</v>
      </c>
    </row>
    <row r="54" spans="1:6" ht="20.25" customHeight="1">
      <c r="A54" s="340"/>
      <c r="B54" s="376"/>
      <c r="C54" s="301">
        <v>90004</v>
      </c>
      <c r="D54" s="381" t="s">
        <v>268</v>
      </c>
      <c r="E54" s="303">
        <v>50000</v>
      </c>
      <c r="F54" s="382">
        <v>0</v>
      </c>
    </row>
    <row r="55" spans="1:6" ht="24" customHeight="1">
      <c r="A55" s="340"/>
      <c r="B55" s="376"/>
      <c r="C55" s="301">
        <v>90004</v>
      </c>
      <c r="D55" s="381" t="s">
        <v>269</v>
      </c>
      <c r="E55" s="303">
        <v>50000</v>
      </c>
      <c r="F55" s="382">
        <v>0</v>
      </c>
    </row>
    <row r="56" spans="1:6" ht="30" customHeight="1">
      <c r="A56" s="340"/>
      <c r="B56" s="376"/>
      <c r="C56" s="301">
        <v>90004</v>
      </c>
      <c r="D56" s="381" t="s">
        <v>270</v>
      </c>
      <c r="E56" s="303">
        <v>100000</v>
      </c>
      <c r="F56" s="382">
        <v>0</v>
      </c>
    </row>
    <row r="57" spans="1:6" ht="29.25" customHeight="1">
      <c r="A57" s="340"/>
      <c r="B57" s="376"/>
      <c r="C57" s="301">
        <v>90004</v>
      </c>
      <c r="D57" s="381" t="s">
        <v>271</v>
      </c>
      <c r="E57" s="303">
        <v>100000</v>
      </c>
      <c r="F57" s="382">
        <v>0</v>
      </c>
    </row>
    <row r="58" spans="1:6" ht="27" customHeight="1">
      <c r="A58" s="368"/>
      <c r="B58" s="383"/>
      <c r="C58" s="338">
        <v>90013</v>
      </c>
      <c r="D58" s="296" t="s">
        <v>272</v>
      </c>
      <c r="E58" s="300">
        <v>446589</v>
      </c>
      <c r="F58" s="384">
        <v>0</v>
      </c>
    </row>
    <row r="59" spans="1:6" ht="38.25" customHeight="1">
      <c r="A59" s="368"/>
      <c r="B59" s="383"/>
      <c r="C59" s="338">
        <v>90015</v>
      </c>
      <c r="D59" s="297" t="s">
        <v>273</v>
      </c>
      <c r="E59" s="289">
        <v>520000</v>
      </c>
      <c r="F59" s="384">
        <v>0</v>
      </c>
    </row>
    <row r="60" spans="1:6" ht="30" customHeight="1">
      <c r="A60" s="368"/>
      <c r="B60" s="383"/>
      <c r="C60" s="338">
        <v>90015</v>
      </c>
      <c r="D60" s="298" t="s">
        <v>274</v>
      </c>
      <c r="E60" s="289">
        <v>150000</v>
      </c>
      <c r="F60" s="384">
        <v>0</v>
      </c>
    </row>
    <row r="61" spans="1:6" ht="28.5" customHeight="1">
      <c r="A61" s="368"/>
      <c r="B61" s="383"/>
      <c r="C61" s="338">
        <v>90095</v>
      </c>
      <c r="D61" s="298" t="s">
        <v>275</v>
      </c>
      <c r="E61" s="289">
        <v>12000</v>
      </c>
      <c r="F61" s="384">
        <v>0</v>
      </c>
    </row>
    <row r="62" spans="1:6" ht="29.25" customHeight="1">
      <c r="A62" s="368"/>
      <c r="B62" s="383"/>
      <c r="C62" s="338">
        <v>90095</v>
      </c>
      <c r="D62" s="298" t="s">
        <v>276</v>
      </c>
      <c r="E62" s="289">
        <v>8000</v>
      </c>
      <c r="F62" s="384">
        <v>0</v>
      </c>
    </row>
    <row r="63" spans="1:6" ht="24.75" customHeight="1">
      <c r="A63" s="368"/>
      <c r="B63" s="383"/>
      <c r="C63" s="338">
        <v>90095</v>
      </c>
      <c r="D63" s="298" t="s">
        <v>277</v>
      </c>
      <c r="E63" s="289">
        <v>8000</v>
      </c>
      <c r="F63" s="384">
        <v>0</v>
      </c>
    </row>
    <row r="64" spans="1:6" ht="27.75" customHeight="1" thickBot="1">
      <c r="A64" s="373" t="s">
        <v>188</v>
      </c>
      <c r="B64" s="385">
        <v>921</v>
      </c>
      <c r="C64" s="290"/>
      <c r="D64" s="386" t="s">
        <v>108</v>
      </c>
      <c r="E64" s="333">
        <f>SUM(E65:E70)</f>
        <v>1535390</v>
      </c>
      <c r="F64" s="334">
        <f>SUM(F65:F70)</f>
        <v>80850</v>
      </c>
    </row>
    <row r="65" spans="1:6" ht="21" customHeight="1">
      <c r="A65" s="368"/>
      <c r="B65" s="383"/>
      <c r="C65" s="302">
        <v>92109</v>
      </c>
      <c r="D65" s="285" t="s">
        <v>278</v>
      </c>
      <c r="E65" s="387">
        <v>250000</v>
      </c>
      <c r="F65" s="388">
        <v>0</v>
      </c>
    </row>
    <row r="66" spans="1:6" ht="16.5" customHeight="1">
      <c r="A66" s="368"/>
      <c r="B66" s="383"/>
      <c r="C66" s="338">
        <v>92109</v>
      </c>
      <c r="D66" s="389" t="s">
        <v>279</v>
      </c>
      <c r="E66" s="300">
        <v>210000</v>
      </c>
      <c r="F66" s="384">
        <v>80850</v>
      </c>
    </row>
    <row r="67" spans="1:6" ht="17.25" customHeight="1">
      <c r="A67" s="368"/>
      <c r="B67" s="383"/>
      <c r="C67" s="338">
        <v>92109</v>
      </c>
      <c r="D67" s="390" t="s">
        <v>280</v>
      </c>
      <c r="E67" s="300">
        <v>465390</v>
      </c>
      <c r="F67" s="329">
        <v>0</v>
      </c>
    </row>
    <row r="68" spans="1:6" ht="15.75" customHeight="1">
      <c r="A68" s="368"/>
      <c r="B68" s="383"/>
      <c r="C68" s="338">
        <v>92109</v>
      </c>
      <c r="D68" s="391" t="s">
        <v>281</v>
      </c>
      <c r="E68" s="289">
        <v>260000</v>
      </c>
      <c r="F68" s="329">
        <v>0</v>
      </c>
    </row>
    <row r="69" spans="1:6" ht="19.5" customHeight="1">
      <c r="A69" s="368"/>
      <c r="B69" s="383"/>
      <c r="C69" s="338">
        <v>92109</v>
      </c>
      <c r="D69" s="392" t="s">
        <v>282</v>
      </c>
      <c r="E69" s="300">
        <v>250000</v>
      </c>
      <c r="F69" s="329">
        <v>0</v>
      </c>
    </row>
    <row r="70" spans="1:6" ht="27.75" customHeight="1" thickBot="1">
      <c r="A70" s="368"/>
      <c r="B70" s="383"/>
      <c r="C70" s="338">
        <v>92109</v>
      </c>
      <c r="D70" s="393" t="s">
        <v>283</v>
      </c>
      <c r="E70" s="300">
        <v>100000</v>
      </c>
      <c r="F70" s="329">
        <v>0</v>
      </c>
    </row>
    <row r="71" spans="1:6" ht="22.5" customHeight="1" thickBot="1">
      <c r="A71" s="510" t="s">
        <v>113</v>
      </c>
      <c r="B71" s="511"/>
      <c r="C71" s="512"/>
      <c r="D71" s="394" t="s">
        <v>22</v>
      </c>
      <c r="E71" s="395">
        <f>E10+E17+E22+E26+E38+E48+E51+E64+E30</f>
        <v>20504454</v>
      </c>
      <c r="F71" s="396">
        <f>F10+F17+F22+F26+F38+F48+F51+F64+F30</f>
        <v>165242</v>
      </c>
    </row>
  </sheetData>
  <mergeCells count="37">
    <mergeCell ref="A7:A8"/>
    <mergeCell ref="B7:B8"/>
    <mergeCell ref="C7:C8"/>
    <mergeCell ref="D7:D8"/>
    <mergeCell ref="E7:E8"/>
    <mergeCell ref="C15:C16"/>
    <mergeCell ref="E15:E16"/>
    <mergeCell ref="F15:F16"/>
    <mergeCell ref="C23:C24"/>
    <mergeCell ref="E23:E24"/>
    <mergeCell ref="F23:F24"/>
    <mergeCell ref="C42:C43"/>
    <mergeCell ref="E42:E43"/>
    <mergeCell ref="F42:F43"/>
    <mergeCell ref="C28:C29"/>
    <mergeCell ref="E28:E29"/>
    <mergeCell ref="F28:F29"/>
    <mergeCell ref="E31:E32"/>
    <mergeCell ref="E33:E34"/>
    <mergeCell ref="F33:F34"/>
    <mergeCell ref="F31:F32"/>
    <mergeCell ref="C49:C50"/>
    <mergeCell ref="E49:E50"/>
    <mergeCell ref="F49:F50"/>
    <mergeCell ref="A71:C71"/>
    <mergeCell ref="E1:F2"/>
    <mergeCell ref="C44:C45"/>
    <mergeCell ref="E44:E45"/>
    <mergeCell ref="F44:F45"/>
    <mergeCell ref="C46:C47"/>
    <mergeCell ref="E46:E47"/>
    <mergeCell ref="F46:F47"/>
    <mergeCell ref="E35:E37"/>
    <mergeCell ref="F35:F37"/>
    <mergeCell ref="C40:C41"/>
    <mergeCell ref="E40:E41"/>
    <mergeCell ref="F40:F41"/>
  </mergeCells>
  <pageMargins left="0.31496062992125984" right="0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0"/>
  <sheetViews>
    <sheetView showGridLines="0" topLeftCell="A4" workbookViewId="0">
      <selection activeCell="J8" sqref="J8"/>
    </sheetView>
  </sheetViews>
  <sheetFormatPr defaultRowHeight="12.75"/>
  <cols>
    <col min="1" max="1" width="5.28515625" customWidth="1"/>
    <col min="3" max="3" width="11" customWidth="1"/>
    <col min="4" max="4" width="43.85546875" customWidth="1"/>
    <col min="5" max="5" width="25.5703125" customWidth="1"/>
  </cols>
  <sheetData>
    <row r="1" spans="1:6" ht="63.75" customHeight="1">
      <c r="E1" s="270" t="s">
        <v>235</v>
      </c>
    </row>
    <row r="2" spans="1:6" ht="60" customHeight="1">
      <c r="A2" s="429" t="s">
        <v>199</v>
      </c>
      <c r="B2" s="429"/>
      <c r="C2" s="429"/>
      <c r="D2" s="429"/>
      <c r="E2" s="429"/>
      <c r="F2" s="15"/>
    </row>
    <row r="3" spans="1:6" ht="9.75" customHeight="1">
      <c r="A3" s="41"/>
      <c r="B3" s="41"/>
      <c r="C3" s="41"/>
      <c r="D3" s="41"/>
      <c r="E3" s="2" t="s">
        <v>0</v>
      </c>
    </row>
    <row r="4" spans="1:6" ht="64.5" customHeight="1">
      <c r="A4" s="42" t="s">
        <v>9</v>
      </c>
      <c r="B4" s="42" t="s">
        <v>1</v>
      </c>
      <c r="C4" s="42" t="s">
        <v>4</v>
      </c>
      <c r="D4" s="42" t="s">
        <v>27</v>
      </c>
      <c r="E4" s="43" t="s">
        <v>24</v>
      </c>
    </row>
    <row r="5" spans="1:6" s="32" customFormat="1" ht="12" customHeight="1">
      <c r="A5" s="27">
        <v>1</v>
      </c>
      <c r="B5" s="27">
        <v>2</v>
      </c>
      <c r="C5" s="27">
        <v>3</v>
      </c>
      <c r="D5" s="27" t="s">
        <v>149</v>
      </c>
      <c r="E5" s="27" t="s">
        <v>121</v>
      </c>
    </row>
    <row r="6" spans="1:6" s="32" customFormat="1" ht="27.75" customHeight="1">
      <c r="A6" s="218" t="s">
        <v>13</v>
      </c>
      <c r="B6" s="20">
        <v>801</v>
      </c>
      <c r="C6" s="20">
        <v>80101</v>
      </c>
      <c r="D6" s="257" t="s">
        <v>215</v>
      </c>
      <c r="E6" s="258">
        <v>735600</v>
      </c>
    </row>
    <row r="7" spans="1:6" ht="30" customHeight="1">
      <c r="A7" s="397" t="s">
        <v>14</v>
      </c>
      <c r="B7" s="20">
        <v>801</v>
      </c>
      <c r="C7" s="20">
        <v>80104</v>
      </c>
      <c r="D7" s="159" t="s">
        <v>117</v>
      </c>
      <c r="E7" s="160">
        <v>1443900</v>
      </c>
    </row>
    <row r="8" spans="1:6" ht="30" customHeight="1">
      <c r="A8" s="498" t="s">
        <v>22</v>
      </c>
      <c r="B8" s="499"/>
      <c r="C8" s="499"/>
      <c r="D8" s="500"/>
      <c r="E8" s="125">
        <f>SUM(E7)</f>
        <v>1443900</v>
      </c>
    </row>
    <row r="10" spans="1:6">
      <c r="A10" s="31"/>
    </row>
  </sheetData>
  <mergeCells count="2">
    <mergeCell ref="A2:E2"/>
    <mergeCell ref="A8:D8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8"/>
  <sheetViews>
    <sheetView showGridLines="0" workbookViewId="0">
      <selection activeCell="G2" sqref="G2"/>
    </sheetView>
  </sheetViews>
  <sheetFormatPr defaultRowHeight="12.75"/>
  <cols>
    <col min="1" max="1" width="4.7109375" style="10" bestFit="1" customWidth="1"/>
    <col min="2" max="2" width="48.42578125" style="10" customWidth="1"/>
    <col min="3" max="3" width="14" style="10" customWidth="1"/>
    <col min="4" max="4" width="26" style="10" customWidth="1"/>
    <col min="5" max="16384" width="9.140625" style="10"/>
  </cols>
  <sheetData>
    <row r="1" spans="1:7" ht="69" customHeight="1">
      <c r="C1" s="270"/>
      <c r="D1" s="270" t="s">
        <v>225</v>
      </c>
    </row>
    <row r="2" spans="1:7" ht="45.75" customHeight="1">
      <c r="A2" s="429" t="s">
        <v>285</v>
      </c>
      <c r="B2" s="430"/>
      <c r="C2" s="430"/>
      <c r="D2" s="430"/>
      <c r="E2" s="14"/>
      <c r="F2" s="14"/>
      <c r="G2" s="15"/>
    </row>
    <row r="3" spans="1:7" ht="9.75" customHeight="1" thickBot="1">
      <c r="D3" s="2" t="s">
        <v>0</v>
      </c>
    </row>
    <row r="4" spans="1:7" ht="64.5" customHeight="1">
      <c r="A4" s="130" t="s">
        <v>9</v>
      </c>
      <c r="B4" s="131" t="s">
        <v>10</v>
      </c>
      <c r="C4" s="132" t="s">
        <v>11</v>
      </c>
      <c r="D4" s="133" t="s">
        <v>41</v>
      </c>
    </row>
    <row r="5" spans="1:7" s="19" customFormat="1" ht="10.5" customHeight="1">
      <c r="A5" s="134">
        <v>1</v>
      </c>
      <c r="B5" s="18">
        <v>2</v>
      </c>
      <c r="C5" s="18">
        <v>3</v>
      </c>
      <c r="D5" s="135">
        <v>4</v>
      </c>
    </row>
    <row r="6" spans="1:7" ht="18.95" customHeight="1">
      <c r="A6" s="431" t="s">
        <v>12</v>
      </c>
      <c r="B6" s="432"/>
      <c r="C6" s="20"/>
      <c r="D6" s="215">
        <f>SUM(D7:D8)</f>
        <v>7343113</v>
      </c>
    </row>
    <row r="7" spans="1:7" ht="41.25" customHeight="1">
      <c r="A7" s="212" t="s">
        <v>13</v>
      </c>
      <c r="B7" s="214" t="s">
        <v>155</v>
      </c>
      <c r="C7" s="213" t="s">
        <v>154</v>
      </c>
      <c r="D7" s="216">
        <v>4500000</v>
      </c>
    </row>
    <row r="8" spans="1:7" ht="52.5" customHeight="1" thickBot="1">
      <c r="A8" s="209" t="s">
        <v>14</v>
      </c>
      <c r="B8" s="210" t="s">
        <v>17</v>
      </c>
      <c r="C8" s="211" t="s">
        <v>18</v>
      </c>
      <c r="D8" s="217">
        <v>2843113</v>
      </c>
      <c r="E8" s="239"/>
    </row>
    <row r="9" spans="1:7" ht="27.75" customHeight="1">
      <c r="A9" s="431" t="s">
        <v>156</v>
      </c>
      <c r="B9" s="432"/>
      <c r="C9" s="20"/>
      <c r="D9" s="215">
        <f>D10</f>
        <v>0</v>
      </c>
    </row>
    <row r="10" spans="1:7" ht="33" customHeight="1">
      <c r="A10" s="212" t="s">
        <v>13</v>
      </c>
      <c r="B10" s="214" t="s">
        <v>157</v>
      </c>
      <c r="C10" s="213" t="s">
        <v>158</v>
      </c>
      <c r="D10" s="216">
        <v>0</v>
      </c>
      <c r="E10" s="10">
        <v>0</v>
      </c>
    </row>
    <row r="11" spans="1:7" ht="18.95" customHeight="1">
      <c r="A11"/>
      <c r="B11"/>
      <c r="C11"/>
      <c r="D11"/>
    </row>
    <row r="12" spans="1:7">
      <c r="A12"/>
      <c r="B12"/>
      <c r="C12"/>
      <c r="D12"/>
    </row>
    <row r="13" spans="1:7" ht="18.95" customHeight="1">
      <c r="A13"/>
      <c r="B13"/>
      <c r="C13"/>
      <c r="D13"/>
    </row>
    <row r="14" spans="1:7" ht="18.95" customHeight="1">
      <c r="A14"/>
      <c r="B14"/>
      <c r="C14"/>
      <c r="D14"/>
    </row>
    <row r="15" spans="1:7" ht="18.95" customHeight="1">
      <c r="A15"/>
      <c r="B15"/>
      <c r="C15"/>
      <c r="D15"/>
    </row>
    <row r="16" spans="1:7" ht="18.95" customHeight="1">
      <c r="A16"/>
      <c r="B16"/>
      <c r="C16"/>
      <c r="D16"/>
    </row>
    <row r="17" spans="1:6" ht="15" customHeight="1">
      <c r="A17" s="22"/>
      <c r="B17" s="23"/>
      <c r="C17" s="23"/>
      <c r="D17" s="23"/>
    </row>
    <row r="18" spans="1:6">
      <c r="A18" s="24"/>
      <c r="B18" s="25"/>
      <c r="C18" s="25"/>
      <c r="D18" s="25"/>
      <c r="E18" s="26"/>
      <c r="F18" s="26"/>
    </row>
  </sheetData>
  <mergeCells count="3">
    <mergeCell ref="A2:D2"/>
    <mergeCell ref="A6:B6"/>
    <mergeCell ref="A9:B9"/>
  </mergeCells>
  <printOptions horizontalCentered="1"/>
  <pageMargins left="0.56999999999999995" right="0.54" top="1.1399999999999999" bottom="0.59055118110236227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6"/>
  <sheetViews>
    <sheetView showGridLines="0" defaultGridColor="0" colorId="8" workbookViewId="0">
      <selection activeCell="E22" sqref="E22"/>
    </sheetView>
  </sheetViews>
  <sheetFormatPr defaultRowHeight="12.75"/>
  <cols>
    <col min="1" max="1" width="6" style="10" bestFit="1" customWidth="1"/>
    <col min="2" max="2" width="8.85546875" style="10" bestFit="1" customWidth="1"/>
    <col min="3" max="3" width="13" style="10" customWidth="1"/>
    <col min="4" max="4" width="14" style="10" customWidth="1"/>
    <col min="5" max="5" width="14.28515625" style="10" customWidth="1"/>
    <col min="6" max="6" width="14.85546875" style="10" customWidth="1"/>
    <col min="7" max="7" width="15.140625" style="10" customWidth="1"/>
    <col min="8" max="8" width="15.85546875" style="10" customWidth="1"/>
    <col min="9" max="9" width="15" style="10" customWidth="1"/>
    <col min="10" max="10" width="18.140625" style="10" customWidth="1"/>
    <col min="11" max="11" width="15" style="10" customWidth="1"/>
  </cols>
  <sheetData>
    <row r="1" spans="1:11" ht="58.5" customHeight="1">
      <c r="J1" s="433" t="s">
        <v>227</v>
      </c>
      <c r="K1" s="433"/>
    </row>
    <row r="2" spans="1:11" ht="75" customHeight="1">
      <c r="A2" s="429" t="s">
        <v>165</v>
      </c>
      <c r="B2" s="429"/>
      <c r="C2" s="429"/>
      <c r="D2" s="429"/>
      <c r="E2" s="429"/>
      <c r="F2" s="429"/>
      <c r="G2" s="429"/>
      <c r="H2" s="429"/>
      <c r="I2" s="429"/>
      <c r="J2" s="429"/>
    </row>
    <row r="3" spans="1:11" ht="12" customHeight="1" thickBot="1">
      <c r="E3" s="34"/>
      <c r="F3" s="34"/>
      <c r="G3" s="34"/>
      <c r="H3" s="39"/>
      <c r="I3" s="11"/>
      <c r="K3" s="2" t="s">
        <v>0</v>
      </c>
    </row>
    <row r="4" spans="1:11" s="33" customFormat="1" ht="17.25" customHeight="1" thickBot="1">
      <c r="A4" s="437" t="s">
        <v>1</v>
      </c>
      <c r="B4" s="437" t="s">
        <v>4</v>
      </c>
      <c r="C4" s="440" t="s">
        <v>28</v>
      </c>
      <c r="D4" s="443" t="s">
        <v>39</v>
      </c>
      <c r="E4" s="446" t="s">
        <v>2</v>
      </c>
      <c r="F4" s="447"/>
      <c r="G4" s="447"/>
      <c r="H4" s="447"/>
      <c r="I4" s="447"/>
      <c r="J4" s="447"/>
      <c r="K4" s="448"/>
    </row>
    <row r="5" spans="1:11" s="33" customFormat="1" ht="12" customHeight="1">
      <c r="A5" s="438"/>
      <c r="B5" s="438"/>
      <c r="C5" s="441"/>
      <c r="D5" s="444"/>
      <c r="E5" s="449" t="s">
        <v>6</v>
      </c>
      <c r="F5" s="451" t="s">
        <v>2</v>
      </c>
      <c r="G5" s="435"/>
      <c r="H5" s="435"/>
      <c r="I5" s="435"/>
      <c r="J5" s="435"/>
      <c r="K5" s="449" t="s">
        <v>8</v>
      </c>
    </row>
    <row r="6" spans="1:11" s="33" customFormat="1" ht="31.5" customHeight="1">
      <c r="A6" s="438"/>
      <c r="B6" s="438"/>
      <c r="C6" s="441"/>
      <c r="D6" s="444"/>
      <c r="E6" s="449"/>
      <c r="F6" s="452" t="s">
        <v>30</v>
      </c>
      <c r="G6" s="453"/>
      <c r="H6" s="434" t="s">
        <v>31</v>
      </c>
      <c r="I6" s="434" t="s">
        <v>37</v>
      </c>
      <c r="J6" s="434" t="s">
        <v>38</v>
      </c>
      <c r="K6" s="449"/>
    </row>
    <row r="7" spans="1:11" ht="100.5" customHeight="1" thickBot="1">
      <c r="A7" s="439"/>
      <c r="B7" s="439"/>
      <c r="C7" s="442"/>
      <c r="D7" s="445"/>
      <c r="E7" s="450"/>
      <c r="F7" s="126" t="s">
        <v>29</v>
      </c>
      <c r="G7" s="127" t="s">
        <v>32</v>
      </c>
      <c r="H7" s="435"/>
      <c r="I7" s="435"/>
      <c r="J7" s="435"/>
      <c r="K7" s="450"/>
    </row>
    <row r="8" spans="1:11" ht="11.25" customHeight="1">
      <c r="A8" s="128">
        <v>1</v>
      </c>
      <c r="B8" s="128">
        <v>2</v>
      </c>
      <c r="C8" s="128">
        <v>3</v>
      </c>
      <c r="D8" s="129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</row>
    <row r="9" spans="1:11" ht="20.100000000000001" customHeight="1">
      <c r="A9" s="240">
        <v>750</v>
      </c>
      <c r="B9" s="240">
        <v>75011</v>
      </c>
      <c r="C9" s="241">
        <v>85000</v>
      </c>
      <c r="D9" s="241">
        <v>85000</v>
      </c>
      <c r="E9" s="242">
        <v>85000</v>
      </c>
      <c r="F9" s="242">
        <v>79500</v>
      </c>
      <c r="G9" s="242">
        <f>E9-F9+H9+I9</f>
        <v>5500</v>
      </c>
      <c r="H9" s="243">
        <v>0</v>
      </c>
      <c r="I9" s="243">
        <v>0</v>
      </c>
      <c r="J9" s="243">
        <v>0</v>
      </c>
      <c r="K9" s="243">
        <v>0</v>
      </c>
    </row>
    <row r="10" spans="1:11" ht="20.100000000000001" customHeight="1">
      <c r="A10" s="240">
        <v>751</v>
      </c>
      <c r="B10" s="240">
        <v>75101</v>
      </c>
      <c r="C10" s="241">
        <v>1788</v>
      </c>
      <c r="D10" s="241">
        <v>1788</v>
      </c>
      <c r="E10" s="242">
        <v>1788</v>
      </c>
      <c r="F10" s="242">
        <v>1788</v>
      </c>
      <c r="G10" s="242">
        <f t="shared" ref="G10:G12" si="0">E10-F10+H10+I10</f>
        <v>0</v>
      </c>
      <c r="H10" s="243">
        <v>0</v>
      </c>
      <c r="I10" s="243">
        <v>0</v>
      </c>
      <c r="J10" s="243">
        <v>0</v>
      </c>
      <c r="K10" s="243">
        <v>0</v>
      </c>
    </row>
    <row r="11" spans="1:11" ht="20.100000000000001" customHeight="1">
      <c r="A11" s="240">
        <v>852</v>
      </c>
      <c r="B11" s="240">
        <v>85212</v>
      </c>
      <c r="C11" s="183">
        <v>2140000</v>
      </c>
      <c r="D11" s="183">
        <v>2140000</v>
      </c>
      <c r="E11" s="183">
        <v>2140000</v>
      </c>
      <c r="F11" s="242">
        <v>97490</v>
      </c>
      <c r="G11" s="242">
        <f>E11-F11-H11-I11-J11</f>
        <v>11110</v>
      </c>
      <c r="H11" s="243">
        <v>0</v>
      </c>
      <c r="I11" s="242">
        <v>2031400</v>
      </c>
      <c r="J11" s="243">
        <v>0</v>
      </c>
      <c r="K11" s="243">
        <v>0</v>
      </c>
    </row>
    <row r="12" spans="1:11" ht="20.100000000000001" customHeight="1">
      <c r="A12" s="240">
        <v>852</v>
      </c>
      <c r="B12" s="240">
        <v>85213</v>
      </c>
      <c r="C12" s="241">
        <v>9000</v>
      </c>
      <c r="D12" s="241">
        <v>9000</v>
      </c>
      <c r="E12" s="242">
        <v>9000</v>
      </c>
      <c r="F12" s="242">
        <v>0</v>
      </c>
      <c r="G12" s="242">
        <f t="shared" si="0"/>
        <v>9000</v>
      </c>
      <c r="H12" s="243">
        <v>0</v>
      </c>
      <c r="I12" s="243">
        <v>0</v>
      </c>
      <c r="J12" s="243">
        <v>0</v>
      </c>
      <c r="K12" s="243">
        <v>0</v>
      </c>
    </row>
    <row r="13" spans="1:11" ht="20.100000000000001" customHeight="1">
      <c r="A13" s="145" t="s">
        <v>22</v>
      </c>
      <c r="B13" s="146"/>
      <c r="C13" s="147">
        <f t="shared" ref="C13:K13" si="1">SUM(C9:C12)</f>
        <v>2235788</v>
      </c>
      <c r="D13" s="125">
        <f t="shared" si="1"/>
        <v>2235788</v>
      </c>
      <c r="E13" s="144">
        <f t="shared" si="1"/>
        <v>2235788</v>
      </c>
      <c r="F13" s="154">
        <f t="shared" si="1"/>
        <v>178778</v>
      </c>
      <c r="G13" s="154">
        <f t="shared" si="1"/>
        <v>25610</v>
      </c>
      <c r="H13" s="154">
        <f t="shared" si="1"/>
        <v>0</v>
      </c>
      <c r="I13" s="154">
        <f t="shared" si="1"/>
        <v>2031400</v>
      </c>
      <c r="J13" s="154">
        <f t="shared" si="1"/>
        <v>0</v>
      </c>
      <c r="K13" s="154">
        <f t="shared" si="1"/>
        <v>0</v>
      </c>
    </row>
    <row r="15" spans="1:11">
      <c r="A15" s="436"/>
      <c r="B15" s="436"/>
      <c r="C15" s="436"/>
      <c r="D15" s="436"/>
      <c r="E15" s="436"/>
      <c r="F15" s="436"/>
      <c r="G15" s="436"/>
      <c r="H15" s="40"/>
    </row>
    <row r="16" spans="1:11">
      <c r="A16" s="436"/>
      <c r="B16" s="436"/>
      <c r="C16" s="436"/>
      <c r="D16" s="436"/>
      <c r="E16" s="436"/>
      <c r="F16" s="436"/>
      <c r="G16" s="436"/>
      <c r="H16" s="40"/>
    </row>
  </sheetData>
  <mergeCells count="16">
    <mergeCell ref="J1:K1"/>
    <mergeCell ref="H6:H7"/>
    <mergeCell ref="A16:G16"/>
    <mergeCell ref="A15:G15"/>
    <mergeCell ref="A2:J2"/>
    <mergeCell ref="A4:A7"/>
    <mergeCell ref="B4:B7"/>
    <mergeCell ref="C4:C7"/>
    <mergeCell ref="D4:D7"/>
    <mergeCell ref="E4:K4"/>
    <mergeCell ref="E5:E7"/>
    <mergeCell ref="F5:J5"/>
    <mergeCell ref="K5:K7"/>
    <mergeCell ref="F6:G6"/>
    <mergeCell ref="I6:I7"/>
    <mergeCell ref="J6:J7"/>
  </mergeCells>
  <pageMargins left="0" right="0" top="0.47244094488188981" bottom="0.51181102362204722" header="0.51181102362204722" footer="0.51181102362204722"/>
  <pageSetup paperSize="9" scale="9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"/>
  <sheetViews>
    <sheetView showGridLines="0" defaultGridColor="0" colorId="8" workbookViewId="0">
      <selection activeCell="G21" sqref="G21"/>
    </sheetView>
  </sheetViews>
  <sheetFormatPr defaultRowHeight="12.75"/>
  <cols>
    <col min="1" max="1" width="5.5703125" style="10" bestFit="1" customWidth="1"/>
    <col min="2" max="2" width="8.85546875" style="10" bestFit="1" customWidth="1"/>
    <col min="3" max="3" width="11" style="10" customWidth="1"/>
    <col min="4" max="4" width="13.28515625" style="10" customWidth="1"/>
    <col min="5" max="5" width="11.85546875" style="10" customWidth="1"/>
    <col min="6" max="8" width="16.7109375" style="10" customWidth="1"/>
    <col min="9" max="9" width="15" style="10" customWidth="1"/>
    <col min="10" max="10" width="18.140625" style="10" customWidth="1"/>
    <col min="11" max="11" width="15" style="10" customWidth="1"/>
  </cols>
  <sheetData>
    <row r="1" spans="1:11" ht="60" customHeight="1">
      <c r="J1" s="433" t="s">
        <v>228</v>
      </c>
      <c r="K1" s="433"/>
    </row>
    <row r="2" spans="1:11" ht="75" customHeight="1">
      <c r="A2" s="429" t="s">
        <v>213</v>
      </c>
      <c r="B2" s="429"/>
      <c r="C2" s="429"/>
      <c r="D2" s="429"/>
      <c r="E2" s="429"/>
      <c r="F2" s="429"/>
      <c r="G2" s="429"/>
      <c r="H2" s="429"/>
      <c r="I2" s="429"/>
      <c r="J2" s="429"/>
    </row>
    <row r="3" spans="1:11" ht="12" customHeight="1" thickBot="1">
      <c r="E3" s="34"/>
      <c r="F3" s="34"/>
      <c r="G3" s="34"/>
      <c r="H3" s="39"/>
      <c r="I3" s="11"/>
      <c r="K3" s="2" t="s">
        <v>0</v>
      </c>
    </row>
    <row r="4" spans="1:11" s="33" customFormat="1" ht="17.25" customHeight="1" thickBot="1">
      <c r="A4" s="458" t="s">
        <v>1</v>
      </c>
      <c r="B4" s="458" t="s">
        <v>4</v>
      </c>
      <c r="C4" s="461" t="s">
        <v>28</v>
      </c>
      <c r="D4" s="464" t="s">
        <v>39</v>
      </c>
      <c r="E4" s="467" t="s">
        <v>2</v>
      </c>
      <c r="F4" s="468"/>
      <c r="G4" s="468"/>
      <c r="H4" s="468"/>
      <c r="I4" s="468"/>
      <c r="J4" s="468"/>
      <c r="K4" s="469"/>
    </row>
    <row r="5" spans="1:11" s="33" customFormat="1" ht="12" customHeight="1">
      <c r="A5" s="459"/>
      <c r="B5" s="459"/>
      <c r="C5" s="462"/>
      <c r="D5" s="465"/>
      <c r="E5" s="470" t="s">
        <v>6</v>
      </c>
      <c r="F5" s="472" t="s">
        <v>2</v>
      </c>
      <c r="G5" s="457"/>
      <c r="H5" s="457"/>
      <c r="I5" s="457"/>
      <c r="J5" s="457"/>
      <c r="K5" s="470" t="s">
        <v>8</v>
      </c>
    </row>
    <row r="6" spans="1:11" s="33" customFormat="1" ht="31.5" customHeight="1">
      <c r="A6" s="459"/>
      <c r="B6" s="459"/>
      <c r="C6" s="462"/>
      <c r="D6" s="465"/>
      <c r="E6" s="470"/>
      <c r="F6" s="454" t="s">
        <v>30</v>
      </c>
      <c r="G6" s="455"/>
      <c r="H6" s="456" t="s">
        <v>31</v>
      </c>
      <c r="I6" s="456" t="s">
        <v>37</v>
      </c>
      <c r="J6" s="456" t="s">
        <v>42</v>
      </c>
      <c r="K6" s="470"/>
    </row>
    <row r="7" spans="1:11" ht="153" customHeight="1" thickBot="1">
      <c r="A7" s="460"/>
      <c r="B7" s="460"/>
      <c r="C7" s="463"/>
      <c r="D7" s="466"/>
      <c r="E7" s="471"/>
      <c r="F7" s="35" t="s">
        <v>29</v>
      </c>
      <c r="G7" s="36" t="s">
        <v>32</v>
      </c>
      <c r="H7" s="457"/>
      <c r="I7" s="457"/>
      <c r="J7" s="457"/>
      <c r="K7" s="471"/>
    </row>
    <row r="8" spans="1:11" ht="11.25" customHeight="1">
      <c r="A8" s="27">
        <v>1</v>
      </c>
      <c r="B8" s="27">
        <v>2</v>
      </c>
      <c r="C8" s="27">
        <v>3</v>
      </c>
      <c r="D8" s="37">
        <v>4</v>
      </c>
      <c r="E8" s="27">
        <v>5</v>
      </c>
      <c r="F8" s="27">
        <v>6</v>
      </c>
      <c r="G8" s="27">
        <v>7</v>
      </c>
      <c r="H8" s="27">
        <v>8</v>
      </c>
      <c r="I8" s="27">
        <v>9</v>
      </c>
      <c r="J8" s="27">
        <v>10</v>
      </c>
      <c r="K8" s="27">
        <v>11</v>
      </c>
    </row>
    <row r="9" spans="1:11" ht="20.100000000000001" customHeight="1">
      <c r="A9" s="182">
        <v>801</v>
      </c>
      <c r="B9" s="182">
        <v>80104</v>
      </c>
      <c r="C9" s="183">
        <v>399200</v>
      </c>
      <c r="D9" s="183">
        <v>399200</v>
      </c>
      <c r="E9" s="183">
        <v>399200</v>
      </c>
      <c r="F9" s="13">
        <v>0</v>
      </c>
      <c r="G9" s="183">
        <v>399200</v>
      </c>
      <c r="H9" s="13">
        <v>0</v>
      </c>
      <c r="I9" s="13">
        <v>0</v>
      </c>
      <c r="J9" s="13">
        <v>0</v>
      </c>
      <c r="K9" s="143">
        <v>0</v>
      </c>
    </row>
    <row r="10" spans="1:11" ht="20.100000000000001" customHeight="1">
      <c r="A10" s="254"/>
      <c r="B10" s="182">
        <v>80106</v>
      </c>
      <c r="C10" s="183">
        <v>4700</v>
      </c>
      <c r="D10" s="183">
        <v>4700</v>
      </c>
      <c r="E10" s="183">
        <v>4700</v>
      </c>
      <c r="F10" s="255">
        <v>0</v>
      </c>
      <c r="G10" s="183">
        <v>4700</v>
      </c>
      <c r="H10" s="255">
        <v>0</v>
      </c>
      <c r="I10" s="255">
        <v>0</v>
      </c>
      <c r="J10" s="255">
        <v>0</v>
      </c>
      <c r="K10" s="256">
        <v>0</v>
      </c>
    </row>
    <row r="11" spans="1:11" ht="20.100000000000001" customHeight="1">
      <c r="A11" s="145" t="s">
        <v>22</v>
      </c>
      <c r="B11" s="146"/>
      <c r="C11" s="147">
        <f>SUM(C9:C10)</f>
        <v>403900</v>
      </c>
      <c r="D11" s="147">
        <f t="shared" ref="D11:H11" si="0">SUM(D9:D10)</f>
        <v>403900</v>
      </c>
      <c r="E11" s="147">
        <f t="shared" si="0"/>
        <v>403900</v>
      </c>
      <c r="F11" s="147">
        <f t="shared" si="0"/>
        <v>0</v>
      </c>
      <c r="G11" s="147">
        <f t="shared" si="0"/>
        <v>403900</v>
      </c>
      <c r="H11" s="147">
        <f t="shared" si="0"/>
        <v>0</v>
      </c>
      <c r="I11" s="154">
        <f t="shared" ref="I11:K11" si="1">SUM(I9:I9)</f>
        <v>0</v>
      </c>
      <c r="J11" s="154">
        <f t="shared" si="1"/>
        <v>0</v>
      </c>
      <c r="K11" s="144">
        <f t="shared" si="1"/>
        <v>0</v>
      </c>
    </row>
    <row r="13" spans="1:11">
      <c r="A13" s="436"/>
      <c r="B13" s="436"/>
      <c r="C13" s="436"/>
      <c r="D13" s="436"/>
      <c r="E13" s="436"/>
      <c r="F13" s="436"/>
      <c r="G13" s="436"/>
      <c r="H13" s="40"/>
    </row>
    <row r="14" spans="1:11">
      <c r="A14" s="436"/>
      <c r="B14" s="436"/>
      <c r="C14" s="436"/>
      <c r="D14" s="436"/>
      <c r="E14" s="436"/>
      <c r="F14" s="436"/>
      <c r="G14" s="436"/>
      <c r="H14" s="40"/>
    </row>
  </sheetData>
  <mergeCells count="16">
    <mergeCell ref="J1:K1"/>
    <mergeCell ref="A14:G14"/>
    <mergeCell ref="A13:G13"/>
    <mergeCell ref="F6:G6"/>
    <mergeCell ref="I6:I7"/>
    <mergeCell ref="J6:J7"/>
    <mergeCell ref="A2:J2"/>
    <mergeCell ref="A4:A7"/>
    <mergeCell ref="B4:B7"/>
    <mergeCell ref="C4:C7"/>
    <mergeCell ref="D4:D7"/>
    <mergeCell ref="E4:K4"/>
    <mergeCell ref="E5:E7"/>
    <mergeCell ref="F5:J5"/>
    <mergeCell ref="K5:K7"/>
    <mergeCell ref="H6:H7"/>
  </mergeCells>
  <printOptions horizontalCentered="1"/>
  <pageMargins left="0" right="0" top="0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1"/>
  <sheetViews>
    <sheetView showGridLines="0" workbookViewId="0">
      <selection activeCell="F16" sqref="F16"/>
    </sheetView>
  </sheetViews>
  <sheetFormatPr defaultRowHeight="12.75"/>
  <cols>
    <col min="2" max="2" width="38.85546875" customWidth="1"/>
    <col min="3" max="3" width="11.7109375" customWidth="1"/>
    <col min="4" max="4" width="14.5703125" customWidth="1"/>
    <col min="5" max="5" width="10.7109375" customWidth="1"/>
    <col min="6" max="6" width="12.140625" customWidth="1"/>
    <col min="8" max="8" width="12" customWidth="1"/>
  </cols>
  <sheetData>
    <row r="1" spans="1:8" ht="86.25" customHeight="1">
      <c r="A1" s="474"/>
      <c r="B1" s="474"/>
      <c r="C1" s="474"/>
      <c r="D1" s="474"/>
      <c r="E1" s="474"/>
      <c r="F1" s="474"/>
      <c r="G1" s="433" t="s">
        <v>229</v>
      </c>
      <c r="H1" s="433"/>
    </row>
    <row r="2" spans="1:8" ht="16.5">
      <c r="A2" s="429" t="s">
        <v>212</v>
      </c>
      <c r="B2" s="430"/>
      <c r="C2" s="430"/>
      <c r="D2" s="430"/>
      <c r="E2" s="430"/>
      <c r="F2" s="475"/>
      <c r="G2" s="475"/>
      <c r="H2" s="475"/>
    </row>
    <row r="3" spans="1:8">
      <c r="A3" s="10"/>
      <c r="B3" s="10"/>
      <c r="C3" s="10"/>
      <c r="D3" s="10"/>
      <c r="E3" s="10"/>
      <c r="F3" s="10"/>
      <c r="G3" s="10"/>
      <c r="H3" s="2" t="s">
        <v>0</v>
      </c>
    </row>
    <row r="4" spans="1:8">
      <c r="A4" s="476"/>
      <c r="B4" s="476" t="s">
        <v>19</v>
      </c>
      <c r="C4" s="473" t="s">
        <v>20</v>
      </c>
      <c r="D4" s="473" t="s">
        <v>204</v>
      </c>
      <c r="E4" s="473"/>
      <c r="F4" s="473" t="s">
        <v>205</v>
      </c>
      <c r="G4" s="473"/>
      <c r="H4" s="473" t="s">
        <v>21</v>
      </c>
    </row>
    <row r="5" spans="1:8">
      <c r="A5" s="476"/>
      <c r="B5" s="476"/>
      <c r="C5" s="473"/>
      <c r="D5" s="473" t="s">
        <v>206</v>
      </c>
      <c r="E5" s="244" t="s">
        <v>7</v>
      </c>
      <c r="F5" s="473" t="s">
        <v>206</v>
      </c>
      <c r="G5" s="473" t="s">
        <v>207</v>
      </c>
      <c r="H5" s="473"/>
    </row>
    <row r="6" spans="1:8">
      <c r="A6" s="476"/>
      <c r="B6" s="476"/>
      <c r="C6" s="473"/>
      <c r="D6" s="473"/>
      <c r="E6" s="473" t="s">
        <v>208</v>
      </c>
      <c r="F6" s="473"/>
      <c r="G6" s="473"/>
      <c r="H6" s="473"/>
    </row>
    <row r="7" spans="1:8" ht="37.5" customHeight="1">
      <c r="A7" s="476"/>
      <c r="B7" s="476"/>
      <c r="C7" s="473"/>
      <c r="D7" s="473"/>
      <c r="E7" s="473"/>
      <c r="F7" s="473"/>
      <c r="G7" s="473"/>
      <c r="H7" s="473"/>
    </row>
    <row r="8" spans="1:8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7">
        <v>8</v>
      </c>
    </row>
    <row r="9" spans="1:8" ht="25.5" customHeight="1">
      <c r="A9" s="245" t="s">
        <v>209</v>
      </c>
      <c r="B9" s="246" t="s">
        <v>210</v>
      </c>
      <c r="C9" s="125">
        <f>C11</f>
        <v>271602</v>
      </c>
      <c r="D9" s="125">
        <f t="shared" ref="D9:H9" si="0">D11</f>
        <v>6852386</v>
      </c>
      <c r="E9" s="125">
        <f t="shared" si="0"/>
        <v>2249500</v>
      </c>
      <c r="F9" s="125">
        <f t="shared" si="0"/>
        <v>6872386</v>
      </c>
      <c r="G9" s="125">
        <f t="shared" si="0"/>
        <v>189938</v>
      </c>
      <c r="H9" s="125">
        <f t="shared" si="0"/>
        <v>271602</v>
      </c>
    </row>
    <row r="10" spans="1:8">
      <c r="A10" s="247"/>
      <c r="B10" s="190" t="s">
        <v>2</v>
      </c>
      <c r="C10" s="182"/>
      <c r="D10" s="182"/>
      <c r="E10" s="182"/>
      <c r="F10" s="182"/>
      <c r="G10" s="182"/>
      <c r="H10" s="182"/>
    </row>
    <row r="11" spans="1:8" ht="34.5" customHeight="1">
      <c r="A11" s="247"/>
      <c r="B11" s="248" t="s">
        <v>211</v>
      </c>
      <c r="C11" s="183">
        <v>271602</v>
      </c>
      <c r="D11" s="183">
        <v>6852386</v>
      </c>
      <c r="E11" s="183">
        <v>2249500</v>
      </c>
      <c r="F11" s="183">
        <v>6872386</v>
      </c>
      <c r="G11" s="183">
        <v>189938</v>
      </c>
      <c r="H11" s="183">
        <v>271602</v>
      </c>
    </row>
  </sheetData>
  <mergeCells count="13">
    <mergeCell ref="E6:E7"/>
    <mergeCell ref="G1:H1"/>
    <mergeCell ref="A1:F1"/>
    <mergeCell ref="A2:H2"/>
    <mergeCell ref="A4:A7"/>
    <mergeCell ref="B4:B7"/>
    <mergeCell ref="C4:C7"/>
    <mergeCell ref="D4:E4"/>
    <mergeCell ref="F4:G4"/>
    <mergeCell ref="H4:H7"/>
    <mergeCell ref="D5:D7"/>
    <mergeCell ref="F5:F7"/>
    <mergeCell ref="G5:G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5"/>
  <sheetViews>
    <sheetView showGridLines="0" defaultGridColor="0" colorId="7" workbookViewId="0">
      <selection activeCell="E1" sqref="E1:F1"/>
    </sheetView>
  </sheetViews>
  <sheetFormatPr defaultRowHeight="12.75"/>
  <cols>
    <col min="1" max="1" width="6" customWidth="1"/>
    <col min="2" max="2" width="10.140625" customWidth="1"/>
    <col min="3" max="3" width="35.7109375" customWidth="1"/>
    <col min="4" max="4" width="18" customWidth="1"/>
    <col min="5" max="5" width="18" style="10" customWidth="1"/>
  </cols>
  <sheetData>
    <row r="1" spans="1:6" ht="48.75" customHeight="1">
      <c r="E1" s="433" t="s">
        <v>230</v>
      </c>
      <c r="F1" s="433"/>
    </row>
    <row r="2" spans="1:6" ht="47.25" customHeight="1">
      <c r="A2" s="406" t="s">
        <v>198</v>
      </c>
      <c r="B2" s="406"/>
      <c r="C2" s="406"/>
      <c r="D2" s="406"/>
      <c r="E2" s="407"/>
    </row>
    <row r="3" spans="1:6" ht="9.75" customHeight="1">
      <c r="A3" s="1"/>
      <c r="B3" s="1"/>
      <c r="C3" s="1"/>
      <c r="D3" s="1"/>
      <c r="E3" s="2" t="s">
        <v>0</v>
      </c>
    </row>
    <row r="4" spans="1:6" s="3" customFormat="1" ht="15" customHeight="1">
      <c r="A4" s="479" t="s">
        <v>1</v>
      </c>
      <c r="B4" s="479" t="s">
        <v>4</v>
      </c>
      <c r="C4" s="479" t="s">
        <v>36</v>
      </c>
      <c r="D4" s="480" t="s">
        <v>142</v>
      </c>
      <c r="E4" s="166" t="s">
        <v>2</v>
      </c>
    </row>
    <row r="5" spans="1:6" s="5" customFormat="1" ht="51" customHeight="1">
      <c r="A5" s="479"/>
      <c r="B5" s="479"/>
      <c r="C5" s="479"/>
      <c r="D5" s="481"/>
      <c r="E5" s="4" t="s">
        <v>35</v>
      </c>
    </row>
    <row r="6" spans="1:6" s="3" customFormat="1">
      <c r="A6" s="6">
        <v>1</v>
      </c>
      <c r="B6" s="6">
        <v>2</v>
      </c>
      <c r="C6" s="6">
        <v>3</v>
      </c>
      <c r="D6" s="6">
        <v>4</v>
      </c>
      <c r="E6" s="6">
        <v>6</v>
      </c>
    </row>
    <row r="7" spans="1:6" s="3" customFormat="1">
      <c r="A7" s="7">
        <v>921</v>
      </c>
      <c r="B7" s="7">
        <v>92195</v>
      </c>
      <c r="C7" s="7" t="s">
        <v>143</v>
      </c>
      <c r="D7" s="167">
        <f>E7</f>
        <v>580</v>
      </c>
      <c r="E7" s="167">
        <v>580</v>
      </c>
    </row>
    <row r="8" spans="1:6" s="3" customFormat="1">
      <c r="A8" s="7">
        <v>921</v>
      </c>
      <c r="B8" s="7">
        <v>92195</v>
      </c>
      <c r="C8" s="7" t="s">
        <v>144</v>
      </c>
      <c r="D8" s="167">
        <f t="shared" ref="D8:D24" si="0">E8</f>
        <v>380</v>
      </c>
      <c r="E8" s="7">
        <v>380</v>
      </c>
    </row>
    <row r="9" spans="1:6" s="3" customFormat="1">
      <c r="A9" s="7">
        <v>921</v>
      </c>
      <c r="B9" s="7">
        <v>92195</v>
      </c>
      <c r="C9" s="8" t="s">
        <v>125</v>
      </c>
      <c r="D9" s="167">
        <f t="shared" si="0"/>
        <v>630</v>
      </c>
      <c r="E9" s="8">
        <v>630</v>
      </c>
    </row>
    <row r="10" spans="1:6" s="3" customFormat="1">
      <c r="A10" s="7">
        <v>921</v>
      </c>
      <c r="B10" s="7">
        <v>92195</v>
      </c>
      <c r="C10" s="8" t="s">
        <v>126</v>
      </c>
      <c r="D10" s="167">
        <f t="shared" si="0"/>
        <v>330</v>
      </c>
      <c r="E10" s="8">
        <v>330</v>
      </c>
    </row>
    <row r="11" spans="1:6" s="3" customFormat="1">
      <c r="A11" s="7">
        <v>921</v>
      </c>
      <c r="B11" s="7">
        <v>92195</v>
      </c>
      <c r="C11" s="8" t="s">
        <v>164</v>
      </c>
      <c r="D11" s="167">
        <f t="shared" si="0"/>
        <v>560</v>
      </c>
      <c r="E11" s="8">
        <v>560</v>
      </c>
    </row>
    <row r="12" spans="1:6" s="3" customFormat="1">
      <c r="A12" s="7">
        <v>921</v>
      </c>
      <c r="B12" s="7">
        <v>92195</v>
      </c>
      <c r="C12" s="8" t="s">
        <v>163</v>
      </c>
      <c r="D12" s="167">
        <f t="shared" si="0"/>
        <v>280</v>
      </c>
      <c r="E12" s="8">
        <v>280</v>
      </c>
    </row>
    <row r="13" spans="1:6" s="3" customFormat="1">
      <c r="A13" s="7">
        <v>921</v>
      </c>
      <c r="B13" s="7">
        <v>92195</v>
      </c>
      <c r="C13" s="8" t="s">
        <v>138</v>
      </c>
      <c r="D13" s="167">
        <f t="shared" si="0"/>
        <v>300</v>
      </c>
      <c r="E13" s="8">
        <v>300</v>
      </c>
    </row>
    <row r="14" spans="1:6" s="3" customFormat="1">
      <c r="A14" s="7">
        <v>921</v>
      </c>
      <c r="B14" s="7">
        <v>92195</v>
      </c>
      <c r="C14" s="8" t="s">
        <v>140</v>
      </c>
      <c r="D14" s="167">
        <f t="shared" si="0"/>
        <v>1180</v>
      </c>
      <c r="E14" s="148">
        <v>1180</v>
      </c>
    </row>
    <row r="15" spans="1:6" s="3" customFormat="1">
      <c r="A15" s="7">
        <v>921</v>
      </c>
      <c r="B15" s="7">
        <v>92195</v>
      </c>
      <c r="C15" s="8" t="s">
        <v>127</v>
      </c>
      <c r="D15" s="167">
        <f t="shared" si="0"/>
        <v>630</v>
      </c>
      <c r="E15" s="8">
        <v>630</v>
      </c>
    </row>
    <row r="16" spans="1:6" s="3" customFormat="1">
      <c r="A16" s="7">
        <v>921</v>
      </c>
      <c r="B16" s="7">
        <v>92195</v>
      </c>
      <c r="C16" s="8" t="s">
        <v>128</v>
      </c>
      <c r="D16" s="167">
        <f t="shared" si="0"/>
        <v>310</v>
      </c>
      <c r="E16" s="8">
        <v>310</v>
      </c>
    </row>
    <row r="17" spans="1:5" s="3" customFormat="1">
      <c r="A17" s="7">
        <v>921</v>
      </c>
      <c r="B17" s="7">
        <v>92195</v>
      </c>
      <c r="C17" s="8" t="s">
        <v>139</v>
      </c>
      <c r="D17" s="167">
        <f t="shared" si="0"/>
        <v>1400</v>
      </c>
      <c r="E17" s="148">
        <v>1400</v>
      </c>
    </row>
    <row r="18" spans="1:5" s="3" customFormat="1">
      <c r="A18" s="7">
        <v>921</v>
      </c>
      <c r="B18" s="7">
        <v>92195</v>
      </c>
      <c r="C18" s="8" t="s">
        <v>129</v>
      </c>
      <c r="D18" s="167">
        <f t="shared" si="0"/>
        <v>7060</v>
      </c>
      <c r="E18" s="148">
        <v>7060</v>
      </c>
    </row>
    <row r="19" spans="1:5" s="3" customFormat="1">
      <c r="A19" s="7">
        <v>921</v>
      </c>
      <c r="B19" s="7">
        <v>92195</v>
      </c>
      <c r="C19" s="8" t="s">
        <v>130</v>
      </c>
      <c r="D19" s="167">
        <f t="shared" si="0"/>
        <v>400</v>
      </c>
      <c r="E19" s="8">
        <v>400</v>
      </c>
    </row>
    <row r="20" spans="1:5" s="3" customFormat="1">
      <c r="A20" s="7">
        <v>921</v>
      </c>
      <c r="B20" s="7">
        <v>92195</v>
      </c>
      <c r="C20" s="8" t="s">
        <v>131</v>
      </c>
      <c r="D20" s="167">
        <f t="shared" si="0"/>
        <v>390</v>
      </c>
      <c r="E20" s="8">
        <v>390</v>
      </c>
    </row>
    <row r="21" spans="1:5" s="3" customFormat="1">
      <c r="A21" s="7">
        <v>921</v>
      </c>
      <c r="B21" s="7">
        <v>92195</v>
      </c>
      <c r="C21" s="8" t="s">
        <v>132</v>
      </c>
      <c r="D21" s="167">
        <f t="shared" si="0"/>
        <v>300</v>
      </c>
      <c r="E21" s="8">
        <v>300</v>
      </c>
    </row>
    <row r="22" spans="1:5" s="3" customFormat="1">
      <c r="A22" s="7">
        <v>921</v>
      </c>
      <c r="B22" s="7">
        <v>92195</v>
      </c>
      <c r="C22" s="8" t="s">
        <v>133</v>
      </c>
      <c r="D22" s="167">
        <f t="shared" si="0"/>
        <v>1080</v>
      </c>
      <c r="E22" s="8">
        <v>1080</v>
      </c>
    </row>
    <row r="23" spans="1:5" s="3" customFormat="1">
      <c r="A23" s="7">
        <v>921</v>
      </c>
      <c r="B23" s="7">
        <v>92195</v>
      </c>
      <c r="C23" s="8" t="s">
        <v>134</v>
      </c>
      <c r="D23" s="167">
        <f t="shared" si="0"/>
        <v>730</v>
      </c>
      <c r="E23" s="8">
        <v>730</v>
      </c>
    </row>
    <row r="24" spans="1:5">
      <c r="A24" s="7">
        <v>921</v>
      </c>
      <c r="B24" s="7">
        <v>92195</v>
      </c>
      <c r="C24" s="9" t="s">
        <v>135</v>
      </c>
      <c r="D24" s="167">
        <f t="shared" si="0"/>
        <v>4300</v>
      </c>
      <c r="E24" s="149">
        <v>4300</v>
      </c>
    </row>
    <row r="25" spans="1:5">
      <c r="A25" s="477" t="s">
        <v>3</v>
      </c>
      <c r="B25" s="477"/>
      <c r="C25" s="477"/>
      <c r="D25" s="168">
        <f>SUM(D7:D24)</f>
        <v>20840</v>
      </c>
      <c r="E25" s="168">
        <f>SUM(E7:E24)</f>
        <v>20840</v>
      </c>
    </row>
    <row r="26" spans="1:5">
      <c r="B26" s="10"/>
      <c r="C26" s="10"/>
      <c r="D26" s="10"/>
    </row>
    <row r="27" spans="1:5">
      <c r="A27" s="478"/>
      <c r="B27" s="478"/>
      <c r="C27" s="478"/>
      <c r="D27" s="10"/>
    </row>
    <row r="28" spans="1:5">
      <c r="B28" s="10"/>
      <c r="C28" s="10"/>
      <c r="D28" s="10"/>
    </row>
    <row r="29" spans="1:5">
      <c r="B29" s="10"/>
      <c r="C29" s="10"/>
      <c r="D29" s="10"/>
    </row>
    <row r="30" spans="1:5">
      <c r="B30" s="10"/>
      <c r="C30" s="10"/>
      <c r="D30" s="10"/>
    </row>
    <row r="31" spans="1:5">
      <c r="B31" s="10"/>
      <c r="C31" s="10"/>
      <c r="D31" s="10"/>
    </row>
    <row r="32" spans="1:5">
      <c r="B32" s="10"/>
      <c r="C32" s="10"/>
      <c r="D32" s="10"/>
    </row>
    <row r="33" spans="2:4">
      <c r="B33" s="10"/>
      <c r="C33" s="10"/>
      <c r="D33" s="10"/>
    </row>
    <row r="34" spans="2:4">
      <c r="B34" s="10"/>
      <c r="C34" s="10"/>
      <c r="D34" s="10"/>
    </row>
    <row r="35" spans="2:4">
      <c r="B35" s="10"/>
      <c r="C35" s="10"/>
      <c r="D35" s="10"/>
    </row>
  </sheetData>
  <mergeCells count="8">
    <mergeCell ref="E1:F1"/>
    <mergeCell ref="A25:C25"/>
    <mergeCell ref="A27:C27"/>
    <mergeCell ref="A2:E2"/>
    <mergeCell ref="A4:A5"/>
    <mergeCell ref="B4:B5"/>
    <mergeCell ref="C4:C5"/>
    <mergeCell ref="D4:D5"/>
  </mergeCells>
  <printOptions horizontalCentered="1"/>
  <pageMargins left="0.68" right="0.54" top="1.03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6"/>
  <sheetViews>
    <sheetView showGridLines="0" workbookViewId="0">
      <selection activeCell="K13" sqref="K13"/>
    </sheetView>
  </sheetViews>
  <sheetFormatPr defaultRowHeight="12.75"/>
  <cols>
    <col min="1" max="1" width="4.7109375" customWidth="1"/>
    <col min="2" max="2" width="30" customWidth="1"/>
    <col min="3" max="3" width="15.140625" customWidth="1"/>
    <col min="4" max="4" width="10.7109375" customWidth="1"/>
    <col min="5" max="5" width="9.7109375" customWidth="1"/>
    <col min="6" max="6" width="14.140625" customWidth="1"/>
    <col min="7" max="7" width="19.42578125" customWidth="1"/>
  </cols>
  <sheetData>
    <row r="1" spans="1:7" ht="55.5" customHeight="1">
      <c r="F1" s="433" t="s">
        <v>231</v>
      </c>
      <c r="G1" s="433"/>
    </row>
    <row r="2" spans="1:7" ht="48" customHeight="1">
      <c r="A2" s="429" t="s">
        <v>197</v>
      </c>
      <c r="B2" s="430"/>
      <c r="C2" s="430"/>
      <c r="D2" s="430"/>
      <c r="E2" s="475"/>
      <c r="F2" s="475"/>
    </row>
    <row r="3" spans="1:7" ht="9.75" customHeight="1" thickBot="1">
      <c r="A3" s="10"/>
      <c r="B3" s="10"/>
      <c r="C3" s="10"/>
      <c r="D3" s="10"/>
      <c r="E3" s="10"/>
      <c r="G3" s="2" t="s">
        <v>0</v>
      </c>
    </row>
    <row r="4" spans="1:7" ht="30" customHeight="1">
      <c r="A4" s="490" t="s">
        <v>9</v>
      </c>
      <c r="B4" s="492" t="s">
        <v>19</v>
      </c>
      <c r="C4" s="493" t="s">
        <v>20</v>
      </c>
      <c r="D4" s="487" t="s">
        <v>33</v>
      </c>
      <c r="E4" s="487" t="s">
        <v>34</v>
      </c>
      <c r="F4" s="493" t="s">
        <v>21</v>
      </c>
      <c r="G4" s="485" t="s">
        <v>218</v>
      </c>
    </row>
    <row r="5" spans="1:7" ht="12" customHeight="1">
      <c r="A5" s="491"/>
      <c r="B5" s="476"/>
      <c r="C5" s="473"/>
      <c r="D5" s="488"/>
      <c r="E5" s="488"/>
      <c r="F5" s="473"/>
      <c r="G5" s="486"/>
    </row>
    <row r="6" spans="1:7" ht="18" customHeight="1">
      <c r="A6" s="491"/>
      <c r="B6" s="476"/>
      <c r="C6" s="473"/>
      <c r="D6" s="488"/>
      <c r="E6" s="488"/>
      <c r="F6" s="473"/>
      <c r="G6" s="486"/>
    </row>
    <row r="7" spans="1:7" ht="42" customHeight="1">
      <c r="A7" s="491"/>
      <c r="B7" s="476"/>
      <c r="C7" s="473"/>
      <c r="D7" s="489"/>
      <c r="E7" s="489"/>
      <c r="F7" s="473"/>
      <c r="G7" s="486"/>
    </row>
    <row r="8" spans="1:7" ht="12.75" customHeight="1">
      <c r="A8" s="136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137">
        <v>7</v>
      </c>
    </row>
    <row r="9" spans="1:7" ht="19.5" customHeight="1">
      <c r="A9" s="189"/>
      <c r="B9" s="482" t="s">
        <v>2</v>
      </c>
      <c r="C9" s="483"/>
      <c r="D9" s="483"/>
      <c r="E9" s="483"/>
      <c r="F9" s="483"/>
      <c r="G9" s="484"/>
    </row>
    <row r="10" spans="1:7" ht="19.5" customHeight="1" thickBot="1">
      <c r="A10" s="184" t="s">
        <v>13</v>
      </c>
      <c r="B10" s="185" t="s">
        <v>145</v>
      </c>
      <c r="C10" s="186">
        <v>0</v>
      </c>
      <c r="D10" s="187">
        <f>SUM(D11:D12)</f>
        <v>280000</v>
      </c>
      <c r="E10" s="187">
        <f>SUM(E11:E12)</f>
        <v>280000</v>
      </c>
      <c r="F10" s="186">
        <v>0</v>
      </c>
      <c r="G10" s="188">
        <v>0</v>
      </c>
    </row>
    <row r="11" spans="1:7" ht="19.5" customHeight="1" thickTop="1">
      <c r="A11" s="192" t="s">
        <v>146</v>
      </c>
      <c r="B11" s="193" t="s">
        <v>83</v>
      </c>
      <c r="C11" s="194">
        <v>0</v>
      </c>
      <c r="D11" s="195">
        <v>130000</v>
      </c>
      <c r="E11" s="195">
        <v>130000</v>
      </c>
      <c r="F11" s="195">
        <v>0</v>
      </c>
      <c r="G11" s="196">
        <v>0</v>
      </c>
    </row>
    <row r="12" spans="1:7" ht="19.5" customHeight="1">
      <c r="A12" s="189" t="s">
        <v>147</v>
      </c>
      <c r="B12" s="190" t="s">
        <v>115</v>
      </c>
      <c r="C12" s="182">
        <v>0</v>
      </c>
      <c r="D12" s="183">
        <v>150000</v>
      </c>
      <c r="E12" s="183">
        <v>150000</v>
      </c>
      <c r="F12" s="183">
        <v>0</v>
      </c>
      <c r="G12" s="191">
        <v>0</v>
      </c>
    </row>
    <row r="13" spans="1:7" ht="19.5" customHeight="1" thickBot="1">
      <c r="A13" s="230" t="s">
        <v>14</v>
      </c>
      <c r="B13" s="231" t="s">
        <v>193</v>
      </c>
      <c r="C13" s="232">
        <v>0</v>
      </c>
      <c r="D13" s="233">
        <f>SUM(D14:D15)</f>
        <v>75000</v>
      </c>
      <c r="E13" s="233">
        <f>SUM(E14:E15)</f>
        <v>75000</v>
      </c>
      <c r="F13" s="233"/>
      <c r="G13" s="234">
        <v>0</v>
      </c>
    </row>
    <row r="14" spans="1:7" ht="19.5" customHeight="1" thickTop="1">
      <c r="A14" s="225" t="s">
        <v>146</v>
      </c>
      <c r="B14" s="226" t="s">
        <v>81</v>
      </c>
      <c r="C14" s="227">
        <v>0</v>
      </c>
      <c r="D14" s="228">
        <v>60000</v>
      </c>
      <c r="E14" s="228">
        <v>60000</v>
      </c>
      <c r="F14" s="228">
        <v>0</v>
      </c>
      <c r="G14" s="229">
        <v>0</v>
      </c>
    </row>
    <row r="15" spans="1:7" ht="28.5" customHeight="1">
      <c r="A15" s="189" t="s">
        <v>147</v>
      </c>
      <c r="B15" s="235" t="s">
        <v>194</v>
      </c>
      <c r="C15" s="182">
        <v>0</v>
      </c>
      <c r="D15" s="183">
        <v>15000</v>
      </c>
      <c r="E15" s="183">
        <v>15000</v>
      </c>
      <c r="F15" s="183">
        <v>0</v>
      </c>
      <c r="G15" s="191">
        <v>0</v>
      </c>
    </row>
    <row r="16" spans="1:7" ht="28.5" customHeight="1" thickBot="1">
      <c r="A16" s="230" t="s">
        <v>15</v>
      </c>
      <c r="B16" s="237" t="s">
        <v>196</v>
      </c>
      <c r="C16" s="232">
        <v>0</v>
      </c>
      <c r="D16" s="233">
        <f>SUM(D17:D18)</f>
        <v>167000</v>
      </c>
      <c r="E16" s="233">
        <f>SUM(E17:E18)</f>
        <v>167000</v>
      </c>
      <c r="F16" s="233">
        <v>0</v>
      </c>
      <c r="G16" s="234">
        <v>0</v>
      </c>
    </row>
    <row r="17" spans="1:7" ht="24.75" customHeight="1" thickTop="1">
      <c r="A17" s="225" t="s">
        <v>146</v>
      </c>
      <c r="B17" s="226" t="s">
        <v>81</v>
      </c>
      <c r="C17" s="227">
        <v>0</v>
      </c>
      <c r="D17" s="228">
        <v>97000</v>
      </c>
      <c r="E17" s="228">
        <v>97000</v>
      </c>
      <c r="F17" s="228">
        <v>0</v>
      </c>
      <c r="G17" s="229">
        <v>0</v>
      </c>
    </row>
    <row r="18" spans="1:7" ht="28.5" customHeight="1">
      <c r="A18" s="189" t="s">
        <v>147</v>
      </c>
      <c r="B18" s="235" t="s">
        <v>194</v>
      </c>
      <c r="C18" s="227">
        <v>0</v>
      </c>
      <c r="D18" s="228">
        <v>70000</v>
      </c>
      <c r="E18" s="228">
        <v>70000</v>
      </c>
      <c r="F18" s="228">
        <v>0</v>
      </c>
      <c r="G18" s="229">
        <v>0</v>
      </c>
    </row>
    <row r="19" spans="1:7" ht="32.25" customHeight="1" thickBot="1">
      <c r="A19" s="184" t="s">
        <v>149</v>
      </c>
      <c r="B19" s="236" t="s">
        <v>195</v>
      </c>
      <c r="C19" s="186">
        <v>0</v>
      </c>
      <c r="D19" s="187">
        <f>D20</f>
        <v>90000</v>
      </c>
      <c r="E19" s="187">
        <f>E20</f>
        <v>90000</v>
      </c>
      <c r="F19" s="187">
        <v>0</v>
      </c>
      <c r="G19" s="188">
        <v>0</v>
      </c>
    </row>
    <row r="20" spans="1:7" ht="19.5" customHeight="1" thickTop="1" thickBot="1">
      <c r="A20" s="177" t="s">
        <v>146</v>
      </c>
      <c r="B20" s="178" t="s">
        <v>81</v>
      </c>
      <c r="C20" s="179">
        <v>0</v>
      </c>
      <c r="D20" s="180">
        <v>90000</v>
      </c>
      <c r="E20" s="180">
        <v>90000</v>
      </c>
      <c r="F20" s="180">
        <v>0</v>
      </c>
      <c r="G20" s="181">
        <v>0</v>
      </c>
    </row>
    <row r="21" spans="1:7" ht="19.5" customHeight="1" thickBot="1">
      <c r="A21" s="169" t="s">
        <v>22</v>
      </c>
      <c r="B21" s="170"/>
      <c r="C21" s="171">
        <v>0</v>
      </c>
      <c r="D21" s="175">
        <f>D10+D19+D13+D16</f>
        <v>612000</v>
      </c>
      <c r="E21" s="175">
        <f>E10+E19+E13+E16</f>
        <v>612000</v>
      </c>
      <c r="F21" s="175">
        <f>F10+F19</f>
        <v>0</v>
      </c>
      <c r="G21" s="197">
        <f>G10+G19</f>
        <v>0</v>
      </c>
    </row>
    <row r="22" spans="1:7" ht="15" customHeight="1"/>
    <row r="23" spans="1:7" ht="12.75" customHeight="1">
      <c r="A23" s="28"/>
    </row>
    <row r="24" spans="1:7">
      <c r="A24" s="28"/>
    </row>
    <row r="25" spans="1:7">
      <c r="A25" s="28"/>
    </row>
    <row r="26" spans="1:7">
      <c r="A26" s="28"/>
    </row>
  </sheetData>
  <mergeCells count="10">
    <mergeCell ref="F1:G1"/>
    <mergeCell ref="B9:G9"/>
    <mergeCell ref="G4:G7"/>
    <mergeCell ref="D4:D7"/>
    <mergeCell ref="E4:E7"/>
    <mergeCell ref="A2:F2"/>
    <mergeCell ref="A4:A7"/>
    <mergeCell ref="B4:B7"/>
    <mergeCell ref="C4:C7"/>
    <mergeCell ref="F4:F7"/>
  </mergeCells>
  <printOptions horizontalCentered="1"/>
  <pageMargins left="0.55118110236220474" right="0.55118110236220474" top="0.47244094488188981" bottom="0.39370078740157483" header="0.51181102362204722" footer="0.35433070866141736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9"/>
  <sheetViews>
    <sheetView showGridLines="0" workbookViewId="0">
      <selection activeCell="E1" sqref="E1"/>
    </sheetView>
  </sheetViews>
  <sheetFormatPr defaultRowHeight="12.75"/>
  <cols>
    <col min="1" max="1" width="4" style="10" customWidth="1"/>
    <col min="2" max="2" width="8.140625" style="10" customWidth="1"/>
    <col min="3" max="3" width="9.85546875" style="10" customWidth="1"/>
    <col min="4" max="4" width="41.5703125" style="10" customWidth="1"/>
    <col min="5" max="5" width="22.42578125" style="10" customWidth="1"/>
    <col min="6" max="16384" width="9.140625" style="10"/>
  </cols>
  <sheetData>
    <row r="1" spans="1:9" ht="69.75" customHeight="1">
      <c r="E1" s="270" t="s">
        <v>232</v>
      </c>
    </row>
    <row r="2" spans="1:9" ht="48" customHeight="1">
      <c r="A2" s="429" t="s">
        <v>192</v>
      </c>
      <c r="B2" s="429"/>
      <c r="C2" s="429"/>
      <c r="D2" s="429"/>
      <c r="E2" s="429"/>
      <c r="F2" s="38"/>
      <c r="H2" s="29"/>
      <c r="I2" s="29"/>
    </row>
    <row r="3" spans="1:9" ht="9.75" customHeight="1" thickBot="1">
      <c r="A3" s="30"/>
      <c r="B3" s="30"/>
      <c r="C3" s="30"/>
      <c r="D3" s="30"/>
      <c r="E3" s="2" t="s">
        <v>0</v>
      </c>
      <c r="H3" s="29"/>
      <c r="I3" s="29"/>
    </row>
    <row r="4" spans="1:9" ht="64.5" customHeight="1">
      <c r="A4" s="130" t="s">
        <v>9</v>
      </c>
      <c r="B4" s="131" t="s">
        <v>1</v>
      </c>
      <c r="C4" s="131" t="s">
        <v>4</v>
      </c>
      <c r="D4" s="131" t="s">
        <v>23</v>
      </c>
      <c r="E4" s="133" t="s">
        <v>24</v>
      </c>
    </row>
    <row r="5" spans="1:9" ht="12" customHeight="1">
      <c r="A5" s="136">
        <v>1</v>
      </c>
      <c r="B5" s="27">
        <v>2</v>
      </c>
      <c r="C5" s="27">
        <v>3</v>
      </c>
      <c r="D5" s="27">
        <v>4</v>
      </c>
      <c r="E5" s="137">
        <v>5</v>
      </c>
    </row>
    <row r="6" spans="1:9" ht="30" customHeight="1">
      <c r="A6" s="138" t="s">
        <v>13</v>
      </c>
      <c r="B6" s="21">
        <v>921</v>
      </c>
      <c r="C6" s="21">
        <v>92116</v>
      </c>
      <c r="D6" s="21" t="s">
        <v>116</v>
      </c>
      <c r="E6" s="139">
        <v>248000</v>
      </c>
    </row>
    <row r="7" spans="1:9" ht="30" customHeight="1" thickBot="1">
      <c r="A7" s="494" t="s">
        <v>22</v>
      </c>
      <c r="B7" s="495"/>
      <c r="C7" s="495"/>
      <c r="D7" s="496"/>
      <c r="E7" s="140">
        <f>SUM(E6)</f>
        <v>248000</v>
      </c>
    </row>
    <row r="9" spans="1:9">
      <c r="A9" s="31"/>
    </row>
  </sheetData>
  <mergeCells count="2">
    <mergeCell ref="A7:D7"/>
    <mergeCell ref="A2:E2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H8" sqref="H8"/>
    </sheetView>
  </sheetViews>
  <sheetFormatPr defaultRowHeight="12.75"/>
  <cols>
    <col min="1" max="1" width="4.28515625" customWidth="1"/>
    <col min="2" max="2" width="5.7109375" customWidth="1"/>
    <col min="4" max="4" width="31.7109375" customWidth="1"/>
    <col min="5" max="5" width="26.28515625" customWidth="1"/>
    <col min="6" max="6" width="23.140625" customWidth="1"/>
  </cols>
  <sheetData>
    <row r="1" spans="1:10" ht="56.25" customHeight="1">
      <c r="F1" s="270" t="s">
        <v>233</v>
      </c>
    </row>
    <row r="2" spans="1:10" ht="15.75">
      <c r="A2" s="429" t="s">
        <v>184</v>
      </c>
      <c r="B2" s="430"/>
      <c r="C2" s="430"/>
      <c r="D2" s="430"/>
      <c r="E2" s="430"/>
      <c r="F2" s="497"/>
    </row>
    <row r="3" spans="1:10" ht="16.5" thickBot="1">
      <c r="A3" s="222"/>
      <c r="B3" s="222"/>
      <c r="C3" s="222"/>
      <c r="D3" s="222"/>
      <c r="E3" s="222"/>
      <c r="F3" s="2" t="s">
        <v>0</v>
      </c>
    </row>
    <row r="4" spans="1:10" ht="25.5">
      <c r="A4" s="260" t="s">
        <v>9</v>
      </c>
      <c r="B4" s="261" t="s">
        <v>1</v>
      </c>
      <c r="C4" s="261" t="s">
        <v>4</v>
      </c>
      <c r="D4" s="262" t="s">
        <v>167</v>
      </c>
      <c r="E4" s="262" t="s">
        <v>168</v>
      </c>
      <c r="F4" s="259" t="s">
        <v>169</v>
      </c>
    </row>
    <row r="5" spans="1:10">
      <c r="A5" s="136">
        <v>1</v>
      </c>
      <c r="B5" s="27">
        <v>2</v>
      </c>
      <c r="C5" s="27">
        <v>3</v>
      </c>
      <c r="D5" s="27">
        <v>4</v>
      </c>
      <c r="E5" s="27">
        <v>5</v>
      </c>
      <c r="F5" s="137">
        <v>6</v>
      </c>
      <c r="J5" s="10"/>
    </row>
    <row r="6" spans="1:10" ht="36">
      <c r="A6" s="263" t="s">
        <v>13</v>
      </c>
      <c r="B6" s="309" t="s">
        <v>44</v>
      </c>
      <c r="C6" s="309" t="s">
        <v>46</v>
      </c>
      <c r="D6" s="305" t="s">
        <v>170</v>
      </c>
      <c r="E6" s="306" t="s">
        <v>171</v>
      </c>
      <c r="F6" s="310">
        <v>350000</v>
      </c>
    </row>
    <row r="7" spans="1:10" ht="36">
      <c r="A7" s="263" t="s">
        <v>14</v>
      </c>
      <c r="B7" s="309">
        <v>600</v>
      </c>
      <c r="C7" s="309">
        <v>60016</v>
      </c>
      <c r="D7" s="305" t="s">
        <v>170</v>
      </c>
      <c r="E7" s="306" t="s">
        <v>172</v>
      </c>
      <c r="F7" s="311">
        <v>386000</v>
      </c>
    </row>
    <row r="8" spans="1:10" ht="25.5">
      <c r="A8" s="263" t="s">
        <v>15</v>
      </c>
      <c r="B8" s="200">
        <v>600</v>
      </c>
      <c r="C8" s="200">
        <v>60095</v>
      </c>
      <c r="D8" s="224" t="s">
        <v>170</v>
      </c>
      <c r="E8" s="306" t="s">
        <v>173</v>
      </c>
      <c r="F8" s="311">
        <v>45000</v>
      </c>
    </row>
    <row r="9" spans="1:10" ht="25.5">
      <c r="A9" s="263" t="s">
        <v>149</v>
      </c>
      <c r="B9" s="200">
        <v>630</v>
      </c>
      <c r="C9" s="200">
        <v>63095</v>
      </c>
      <c r="D9" s="305" t="s">
        <v>170</v>
      </c>
      <c r="E9" s="306" t="s">
        <v>174</v>
      </c>
      <c r="F9" s="311">
        <v>16000</v>
      </c>
    </row>
    <row r="10" spans="1:10" ht="36">
      <c r="A10" s="263" t="s">
        <v>121</v>
      </c>
      <c r="B10" s="200">
        <v>700</v>
      </c>
      <c r="C10" s="200">
        <v>70095</v>
      </c>
      <c r="D10" s="305" t="s">
        <v>170</v>
      </c>
      <c r="E10" s="307" t="s">
        <v>175</v>
      </c>
      <c r="F10" s="311">
        <v>115000</v>
      </c>
    </row>
    <row r="11" spans="1:10" ht="25.5">
      <c r="A11" s="263" t="s">
        <v>16</v>
      </c>
      <c r="B11" s="200">
        <v>710</v>
      </c>
      <c r="C11" s="200">
        <v>71035</v>
      </c>
      <c r="D11" s="305" t="s">
        <v>170</v>
      </c>
      <c r="E11" s="306" t="s">
        <v>200</v>
      </c>
      <c r="F11" s="311">
        <v>10000</v>
      </c>
    </row>
    <row r="12" spans="1:10" ht="25.5">
      <c r="A12" s="263" t="s">
        <v>123</v>
      </c>
      <c r="B12" s="200">
        <v>900</v>
      </c>
      <c r="C12" s="200">
        <v>90002</v>
      </c>
      <c r="D12" s="305" t="s">
        <v>170</v>
      </c>
      <c r="E12" s="306" t="s">
        <v>176</v>
      </c>
      <c r="F12" s="311">
        <v>293500</v>
      </c>
    </row>
    <row r="13" spans="1:10" ht="26.25" customHeight="1">
      <c r="A13" s="263" t="s">
        <v>185</v>
      </c>
      <c r="B13" s="200">
        <v>900</v>
      </c>
      <c r="C13" s="200">
        <v>90003</v>
      </c>
      <c r="D13" s="305" t="s">
        <v>170</v>
      </c>
      <c r="E13" s="306" t="s">
        <v>177</v>
      </c>
      <c r="F13" s="311">
        <v>100000</v>
      </c>
    </row>
    <row r="14" spans="1:10" ht="27.75" customHeight="1">
      <c r="A14" s="263" t="s">
        <v>186</v>
      </c>
      <c r="B14" s="200">
        <v>900</v>
      </c>
      <c r="C14" s="200">
        <v>90004</v>
      </c>
      <c r="D14" s="305" t="s">
        <v>170</v>
      </c>
      <c r="E14" s="308" t="s">
        <v>178</v>
      </c>
      <c r="F14" s="311">
        <v>250000</v>
      </c>
    </row>
    <row r="15" spans="1:10" ht="26.25" customHeight="1">
      <c r="A15" s="263" t="s">
        <v>187</v>
      </c>
      <c r="B15" s="200">
        <v>900</v>
      </c>
      <c r="C15" s="200">
        <v>90013</v>
      </c>
      <c r="D15" s="305" t="s">
        <v>170</v>
      </c>
      <c r="E15" s="308" t="s">
        <v>180</v>
      </c>
      <c r="F15" s="311">
        <v>42000</v>
      </c>
    </row>
    <row r="16" spans="1:10" ht="30" customHeight="1">
      <c r="A16" s="263" t="s">
        <v>188</v>
      </c>
      <c r="B16" s="200">
        <v>900</v>
      </c>
      <c r="C16" s="200">
        <v>90095</v>
      </c>
      <c r="D16" s="305" t="s">
        <v>170</v>
      </c>
      <c r="E16" s="306" t="s">
        <v>179</v>
      </c>
      <c r="F16" s="311">
        <v>51000</v>
      </c>
    </row>
    <row r="17" spans="1:6" ht="26.25" customHeight="1">
      <c r="A17" s="263" t="s">
        <v>189</v>
      </c>
      <c r="B17" s="200">
        <v>900</v>
      </c>
      <c r="C17" s="200">
        <v>90095</v>
      </c>
      <c r="D17" s="305" t="s">
        <v>170</v>
      </c>
      <c r="E17" s="308" t="s">
        <v>181</v>
      </c>
      <c r="F17" s="311">
        <v>141000</v>
      </c>
    </row>
    <row r="18" spans="1:6" ht="25.5">
      <c r="A18" s="263" t="s">
        <v>190</v>
      </c>
      <c r="B18" s="200">
        <v>921</v>
      </c>
      <c r="C18" s="200">
        <v>92120</v>
      </c>
      <c r="D18" s="305" t="s">
        <v>170</v>
      </c>
      <c r="E18" s="306" t="s">
        <v>182</v>
      </c>
      <c r="F18" s="311">
        <v>20000</v>
      </c>
    </row>
    <row r="19" spans="1:6" ht="27" customHeight="1">
      <c r="A19" s="263" t="s">
        <v>191</v>
      </c>
      <c r="B19" s="199">
        <v>926</v>
      </c>
      <c r="C19" s="199">
        <v>92601</v>
      </c>
      <c r="D19" s="305" t="s">
        <v>170</v>
      </c>
      <c r="E19" s="223" t="s">
        <v>183</v>
      </c>
      <c r="F19" s="265">
        <v>180000</v>
      </c>
    </row>
    <row r="20" spans="1:6" ht="22.5" customHeight="1" thickBot="1">
      <c r="A20" s="494" t="s">
        <v>22</v>
      </c>
      <c r="B20" s="495"/>
      <c r="C20" s="495"/>
      <c r="D20" s="496"/>
      <c r="E20" s="266"/>
      <c r="F20" s="140">
        <f>SUM(F6:F19)</f>
        <v>1999500</v>
      </c>
    </row>
  </sheetData>
  <mergeCells count="2">
    <mergeCell ref="A2:F2"/>
    <mergeCell ref="A20:D20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9</vt:i4>
      </vt:variant>
    </vt:vector>
  </HeadingPairs>
  <TitlesOfParts>
    <vt:vector size="23" baseType="lpstr">
      <vt:lpstr>Zał.nr 2</vt:lpstr>
      <vt:lpstr>zał.nr 3</vt:lpstr>
      <vt:lpstr>zał.nr 4</vt:lpstr>
      <vt:lpstr>zał.nr 5</vt:lpstr>
      <vt:lpstr>zał.. nr 7</vt:lpstr>
      <vt:lpstr>zał.nr 6</vt:lpstr>
      <vt:lpstr>zał.nr8</vt:lpstr>
      <vt:lpstr>zał.nr 9</vt:lpstr>
      <vt:lpstr>zał. nr 10</vt:lpstr>
      <vt:lpstr>zał.nr 11</vt:lpstr>
      <vt:lpstr>zał. nr 13</vt:lpstr>
      <vt:lpstr>zał. Nr 12</vt:lpstr>
      <vt:lpstr>zał.nr 15</vt:lpstr>
      <vt:lpstr>zał. nr 14</vt:lpstr>
      <vt:lpstr>'zał. nr 13'!Obszar_wydruku</vt:lpstr>
      <vt:lpstr>'zał. nr 14'!Obszar_wydruku</vt:lpstr>
      <vt:lpstr>'zał.nr 11'!Obszar_wydruku</vt:lpstr>
      <vt:lpstr>'zał.nr 3'!Obszar_wydruku</vt:lpstr>
      <vt:lpstr>'zał.nr 4'!Obszar_wydruku</vt:lpstr>
      <vt:lpstr>'zał.nr 5'!Obszar_wydruku</vt:lpstr>
      <vt:lpstr>'zał.nr 6'!Obszar_wydruku</vt:lpstr>
      <vt:lpstr>'zał.nr 9'!Obszar_wydruku</vt:lpstr>
      <vt:lpstr>zał.nr8!Obszar_wydruku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Mkus</dc:creator>
  <cp:lastModifiedBy>Skarbnik</cp:lastModifiedBy>
  <cp:lastPrinted>2012-11-19T09:29:26Z</cp:lastPrinted>
  <dcterms:created xsi:type="dcterms:W3CDTF">2009-10-01T05:59:07Z</dcterms:created>
  <dcterms:modified xsi:type="dcterms:W3CDTF">2012-11-20T07:47:52Z</dcterms:modified>
</cp:coreProperties>
</file>