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320" windowHeight="8730" activeTab="8"/>
  </bookViews>
  <sheets>
    <sheet name="zał.nr 3" sheetId="3" r:id="rId1"/>
    <sheet name="zał.nr 4" sheetId="14" r:id="rId2"/>
    <sheet name="zał.nr 5" sheetId="24" r:id="rId3"/>
    <sheet name="zał.. nr 7" sheetId="27" r:id="rId4"/>
    <sheet name="zał.nr 6" sheetId="20" r:id="rId5"/>
    <sheet name="zał.nr8" sheetId="19" r:id="rId6"/>
    <sheet name="zał.nr 9" sheetId="9" r:id="rId7"/>
    <sheet name="zał. nr 10" sheetId="13" r:id="rId8"/>
    <sheet name="zał.nr 12" sheetId="31" r:id="rId9"/>
    <sheet name="zał. nr 11" sheetId="25" r:id="rId10"/>
  </sheets>
  <definedNames>
    <definedName name="_xlnm.Print_Area" localSheetId="7">'zał. nr 10'!$A$1:$E$15</definedName>
    <definedName name="_xlnm.Print_Area" localSheetId="9">'zał. nr 11'!$A$1:$E$11</definedName>
    <definedName name="_xlnm.Print_Area" localSheetId="0">'zał.nr 3'!$A$1:$D$19</definedName>
    <definedName name="_xlnm.Print_Area" localSheetId="1">'zał.nr 4'!$A$1:$K$16</definedName>
    <definedName name="_xlnm.Print_Area" localSheetId="2">'zał.nr 5'!$A$1:$K$16</definedName>
    <definedName name="_xlnm.Print_Area" localSheetId="4">'zał.nr 6'!$A$1:$E$38</definedName>
    <definedName name="_xlnm.Print_Area" localSheetId="6">'zał.nr 9'!$A$1:$E$9</definedName>
    <definedName name="_xlnm.Print_Area" localSheetId="5">zał.nr8!$A$1:$G$21</definedName>
  </definedNames>
  <calcPr calcId="125725"/>
</workbook>
</file>

<file path=xl/calcChain.xml><?xml version="1.0" encoding="utf-8"?>
<calcChain xmlns="http://schemas.openxmlformats.org/spreadsheetml/2006/main">
  <c r="D11" i="3"/>
  <c r="F68" i="31"/>
  <c r="E68"/>
  <c r="F59"/>
  <c r="E59"/>
  <c r="F46"/>
  <c r="E46"/>
  <c r="E43"/>
  <c r="F40"/>
  <c r="E40"/>
  <c r="E38"/>
  <c r="F34"/>
  <c r="E34"/>
  <c r="F31"/>
  <c r="E31"/>
  <c r="F29"/>
  <c r="E29"/>
  <c r="F27"/>
  <c r="E27"/>
  <c r="E71" s="1"/>
  <c r="D6" i="3" l="1"/>
  <c r="D25" i="20"/>
  <c r="K13" i="24"/>
  <c r="J13"/>
  <c r="I13"/>
  <c r="H13"/>
  <c r="G13"/>
  <c r="F13"/>
  <c r="E13"/>
  <c r="C13"/>
  <c r="E9" i="25"/>
  <c r="D13" i="24"/>
  <c r="F20" i="31"/>
  <c r="E20"/>
  <c r="F10"/>
  <c r="F71" s="1"/>
  <c r="E10"/>
  <c r="G11" i="14" l="1"/>
  <c r="H9" i="27"/>
  <c r="G9"/>
  <c r="F9"/>
  <c r="E9"/>
  <c r="D9"/>
  <c r="C9"/>
  <c r="E16" i="19"/>
  <c r="D16"/>
  <c r="E19"/>
  <c r="D19"/>
  <c r="E13"/>
  <c r="D13"/>
  <c r="E10"/>
  <c r="D10"/>
  <c r="E21" l="1"/>
  <c r="D21"/>
  <c r="E13" i="13"/>
  <c r="G21" i="19"/>
  <c r="F21"/>
  <c r="D35" i="20" l="1"/>
  <c r="D34"/>
  <c r="D33"/>
  <c r="D32"/>
  <c r="D29"/>
  <c r="D24"/>
  <c r="D18"/>
  <c r="D17"/>
  <c r="D12"/>
  <c r="D8"/>
  <c r="D7"/>
  <c r="E36"/>
  <c r="G12" i="14"/>
  <c r="G10"/>
  <c r="G9"/>
  <c r="D36" i="20" l="1"/>
  <c r="E7" i="9"/>
  <c r="K13" i="14" l="1"/>
  <c r="J13"/>
  <c r="I13"/>
  <c r="H13"/>
  <c r="G13"/>
  <c r="F13"/>
  <c r="E13"/>
  <c r="D13"/>
  <c r="C13"/>
</calcChain>
</file>

<file path=xl/sharedStrings.xml><?xml version="1.0" encoding="utf-8"?>
<sst xmlns="http://schemas.openxmlformats.org/spreadsheetml/2006/main" count="289" uniqueCount="188">
  <si>
    <t>w złotych</t>
  </si>
  <si>
    <t>Dział</t>
  </si>
  <si>
    <t>z tego:</t>
  </si>
  <si>
    <t>Ogółem:</t>
  </si>
  <si>
    <t>Rozdział</t>
  </si>
  <si>
    <t>Wydatki bieżące</t>
  </si>
  <si>
    <t>w tym:</t>
  </si>
  <si>
    <t>Wydatki majątkowe</t>
  </si>
  <si>
    <t>Lp.</t>
  </si>
  <si>
    <t>Treść</t>
  </si>
  <si>
    <t>Klasyfikacja
§</t>
  </si>
  <si>
    <t>Przychody ogółem:</t>
  </si>
  <si>
    <t>1.</t>
  </si>
  <si>
    <t>2.</t>
  </si>
  <si>
    <t>3.</t>
  </si>
  <si>
    <t>Nadwyżka budżetu z lat ubiegłych</t>
  </si>
  <si>
    <t>Wyszczególnienie</t>
  </si>
  <si>
    <t>Stan środków obrotowych na początek roku</t>
  </si>
  <si>
    <t>Stan środków obrotowych na koniec roku</t>
  </si>
  <si>
    <t>Ogółem</t>
  </si>
  <si>
    <t>Nazwa instytucji</t>
  </si>
  <si>
    <t>Kwota dotacji</t>
  </si>
  <si>
    <t>Nazwa zadania</t>
  </si>
  <si>
    <t>Dotacje
ogółem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</si>
  <si>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</si>
  <si>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</si>
  <si>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</si>
  <si>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</si>
  <si>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Dochody ogółem</t>
  </si>
  <si>
    <t>Wydatki ogółem</t>
  </si>
  <si>
    <t>Jednostka pomocnicza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</si>
  <si>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</si>
  <si>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</si>
  <si>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Wydatki
ogółem
(6+12)</t>
  </si>
  <si>
    <t>na programy finansowane z udziałem środków, o których mowa w art. 5 ust. 1 pkt 2 i 3, w części związanej z realizacją zadań jednostki samorządu terytorialnego</t>
  </si>
  <si>
    <t>010</t>
  </si>
  <si>
    <t>Rolnictwo i łowiectwo</t>
  </si>
  <si>
    <t>01010</t>
  </si>
  <si>
    <t>Transport i łączność</t>
  </si>
  <si>
    <t>Turystyka</t>
  </si>
  <si>
    <t>Gospodarka mieszkaniowa</t>
  </si>
  <si>
    <t>Administracja publiczna</t>
  </si>
  <si>
    <t>Różne rozliczenia</t>
  </si>
  <si>
    <t>Szkoły podstawowe</t>
  </si>
  <si>
    <t>Przedszkola</t>
  </si>
  <si>
    <t>Pomoc społeczna</t>
  </si>
  <si>
    <t>Gospodarka komunalna i ochrona środowiska</t>
  </si>
  <si>
    <t>Kultura i ochrona dziedzictwa narodowego</t>
  </si>
  <si>
    <t>x</t>
  </si>
  <si>
    <t>Stołówki Szkolne</t>
  </si>
  <si>
    <t>Gminna Biblioteka Publiczna w Kołbaskowie</t>
  </si>
  <si>
    <t>wychowanie przedszkolne</t>
  </si>
  <si>
    <t>reintegracja społeczna i zwodowa mieszkańców gminy Kołbaskowo w Centrum Integracji Społecznej</t>
  </si>
  <si>
    <t>5.</t>
  </si>
  <si>
    <t>remont i konserwacja zabytków</t>
  </si>
  <si>
    <t>7.</t>
  </si>
  <si>
    <t>kultura fizyczna i sport</t>
  </si>
  <si>
    <t>Będargowo</t>
  </si>
  <si>
    <t>Bobolin</t>
  </si>
  <si>
    <t>Kurów</t>
  </si>
  <si>
    <t>Moczyły</t>
  </si>
  <si>
    <t>Przecław</t>
  </si>
  <si>
    <t>Siadło-Dolne</t>
  </si>
  <si>
    <t>Siadło-Górne</t>
  </si>
  <si>
    <t>Smolęcin</t>
  </si>
  <si>
    <t>Stobno</t>
  </si>
  <si>
    <t>Ustowo</t>
  </si>
  <si>
    <t>Warzymice</t>
  </si>
  <si>
    <t>Karwowo</t>
  </si>
  <si>
    <t>Ostoja (  Ostoja,Przylep,Rajkowo)</t>
  </si>
  <si>
    <t>Kołbaskowo ( Kołbaskowo, Rosówek)</t>
  </si>
  <si>
    <t xml:space="preserve">Barnisław </t>
  </si>
  <si>
    <t>Warnik</t>
  </si>
  <si>
    <t>ZPO Kołbaskowo</t>
  </si>
  <si>
    <t>a.</t>
  </si>
  <si>
    <t>b.</t>
  </si>
  <si>
    <t>ochrona przeciw pożarowa</t>
  </si>
  <si>
    <t>4.</t>
  </si>
  <si>
    <t>Przychody z zaciągniętych pożyczek i kredytów na rynku krajowym</t>
  </si>
  <si>
    <t>Rozchody ogółem:</t>
  </si>
  <si>
    <t xml:space="preserve">Spłaty  otrzymanych krajowych pożyczek i kredytów </t>
  </si>
  <si>
    <t>domowa opieka hospicyjna dla terminalnie i nieuleczalnie chorych</t>
  </si>
  <si>
    <t>Kultura fizyczna i sport</t>
  </si>
  <si>
    <t>Pargowo</t>
  </si>
  <si>
    <t xml:space="preserve">Kamieniec </t>
  </si>
  <si>
    <t>8.</t>
  </si>
  <si>
    <t>9.</t>
  </si>
  <si>
    <t>10.</t>
  </si>
  <si>
    <t>11.</t>
  </si>
  <si>
    <t>SP Będargowo</t>
  </si>
  <si>
    <t>Inne formy wychowania przedszkolnego</t>
  </si>
  <si>
    <t>Publiczne Gimnazjum w Przecławiu</t>
  </si>
  <si>
    <t>SP w Przecławiu</t>
  </si>
  <si>
    <t>Przychody</t>
  </si>
  <si>
    <t>Koszty</t>
  </si>
  <si>
    <t>ogółem</t>
  </si>
  <si>
    <t>w tym: wpłata do budżetu</t>
  </si>
  <si>
    <t>dotacje
z budżetu</t>
  </si>
  <si>
    <t>I.</t>
  </si>
  <si>
    <t>Zakłady budżetowe</t>
  </si>
  <si>
    <t>1. Przedsiębiorstwo Gospodarki Komunalnej</t>
  </si>
  <si>
    <t>edukacja szkolna</t>
  </si>
  <si>
    <t xml:space="preserve">        WYDATKI     MAJĄTKOWE</t>
  </si>
  <si>
    <t xml:space="preserve">               GMINY KOŁBASKOWO</t>
  </si>
  <si>
    <t xml:space="preserve"> Plan                     na 2013 rok</t>
  </si>
  <si>
    <t>w tym</t>
  </si>
  <si>
    <t xml:space="preserve">na programy finansowane z udziałem środków o których mowa w art..5 ust.1 pkt. 2 i 3 </t>
  </si>
  <si>
    <t>Rozbudowa oczyszczalni ścieków w Przecławiu</t>
  </si>
  <si>
    <t xml:space="preserve">Zakupy inwestycyjne </t>
  </si>
  <si>
    <t>a)wykup sieci wodociagowych i sanitarnych</t>
  </si>
  <si>
    <t>Przebudowa dróg gminnych w m. Kurów</t>
  </si>
  <si>
    <t>Budowa przystanków autobusowych  wraz z utwardzeniem terenu na trasie Szczecin- Stobno</t>
  </si>
  <si>
    <t>Zakupy inwestycyjne</t>
  </si>
  <si>
    <t>Przebudowa wraz ze zmianą sposobu użytkowania budynku służb granicznych na mieszkania komunalne i socjalne w miejscowości Rosówek Nr 17</t>
  </si>
  <si>
    <t xml:space="preserve">a)   zakup sprzętu komputerowego i oprogramowania  </t>
  </si>
  <si>
    <t>Bezpieczeństo i ochrona p/pożarowa</t>
  </si>
  <si>
    <t>a) zakup  syreny alarmowej</t>
  </si>
  <si>
    <t>Oświata i wychowanie</t>
  </si>
  <si>
    <t>Rekultywacja składowiska odpadów ( dokumentacja projektowa)</t>
  </si>
  <si>
    <t>Budowa świetlicy wiejskiej w Barnisławiu</t>
  </si>
  <si>
    <t>Budowa świetlicy wiejskiej w Stobnie</t>
  </si>
  <si>
    <t>Budowa Gminnego Ośrodka Kultury w Przecławiu</t>
  </si>
  <si>
    <t xml:space="preserve">                 w  2013 roku</t>
  </si>
  <si>
    <t>Gimnazjum</t>
  </si>
  <si>
    <t>Wydatki jednostek pomocniczych
w ramach  budżetu Gminy  KOŁBASKOWO
w 2014 r.</t>
  </si>
  <si>
    <t>Dochody i wydatki
budżetu Gminy KOŁBASKOWO
związane z realizacją zadań z zakresu administracji rządowej i innych zadań zleconych odrębnymi ustawami
w 2014 r.</t>
  </si>
  <si>
    <t>xxxxxxxxxxxxxxxxxxxxx</t>
  </si>
  <si>
    <t>Dotacje podmiotowe dla jednostek sektora finansów publicznych
udzielone z budżetu Gminy Kołbaskowo
w 2014 r.</t>
  </si>
  <si>
    <t>Plan wydatków
ogółem
na 2014 r.</t>
  </si>
  <si>
    <t xml:space="preserve">Fundusz sołecki </t>
  </si>
  <si>
    <t>Kwota
2014 r.</t>
  </si>
  <si>
    <t>Załącznik Nr 3
do uchwały Nr 
Rady Gminy  Kołbaskowo 
z dnia …………..</t>
  </si>
  <si>
    <t>Rozliczenia
z budżetem
z tytułu wpłat nadwyżek środków za 2013 r.</t>
  </si>
  <si>
    <t xml:space="preserve">Załącznik Nr 9
do uchwały Nr 
Rady Gminy Kołbaskowo
z dnia </t>
  </si>
  <si>
    <t>Dotacje celowe udzielone w 2014 r. na zadania własne gminy realizowane przez podmioty nienależące do sektora finansów publicznych</t>
  </si>
  <si>
    <t>opieka nad dzieckiem i rodziną i przeciwdziałaniu przemocy</t>
  </si>
  <si>
    <t>prowadzenie świetlicy srodowiskowej w Przecławiu</t>
  </si>
  <si>
    <t>Dotacje podmiotowe udzielone w 2014 r. na zadania realizowane przez podmioty nienależące do sektora finansów publicznych</t>
  </si>
  <si>
    <t>Przychody  i rozchody
budżetu Gminy KOŁBASKOWO
w 2014 r.</t>
  </si>
  <si>
    <t xml:space="preserve">Wolne środki których mowa  w art..217 ust. 2 pkt 6 ustawy </t>
  </si>
  <si>
    <t xml:space="preserve">Spłaty pożyczek i otrzymanych na finansowanie zadań realizowanych z udziałem środków pochodzacych z budżetu Unii Europejskiej </t>
  </si>
  <si>
    <t>Przychody z zaciągniętych pożyczek i kredytów na finansowanie zadań realizowanych z udziałem środków pochodzacych z budżetu Unii Europejskiej</t>
  </si>
  <si>
    <t xml:space="preserve">Załącznik Nr 6
do uchwały Nr 
Rady Gminy Kołbaskowo
z dnia </t>
  </si>
  <si>
    <t>Plan dochodów i wydatków
rachunków dochodów  oświatowych jednostek budżetowych w 2014 r.</t>
  </si>
  <si>
    <t xml:space="preserve">Załącznik Nr 8
do uchwały Nr 
Rady Gminy Kołbaskowo
z dnia  </t>
  </si>
  <si>
    <t>Budowa i przebudowa wodociagu zasilającego m.Przecław</t>
  </si>
  <si>
    <t>Budowa sieci wodociagowej  de 160 PE od zakończenia sieci wodociagowej w ul. do Rajkowa w Szczecinie na wysokości działki Nr 43/2 do działki Nr 130 w m. Warzymice długości ok. 1100 m dla zsilania miejscowości Warzymice gm.Kołbaskowo.</t>
  </si>
  <si>
    <t>Budowa sieci wodociagowej i kanalizacji sanitarnej z przyłączami do zasilania zabudowy mieszkaniowej jednorodzinnej w m. Warzymice gm.Kołbaskowo</t>
  </si>
  <si>
    <t xml:space="preserve">Budowa sieci wodociagowej łączącej m.Warzymice i m.Przecław </t>
  </si>
  <si>
    <t xml:space="preserve">Budowa sieci wodociagowej w m. Siadło Dolne </t>
  </si>
  <si>
    <t xml:space="preserve">Przebudowa sieci wodociagowej w m. Kołbaskowo na odcinku drogi Krajowej Nr 13 do połączenia drogi powiatowej i gminnej biegnącej w kierunku Moczył </t>
  </si>
  <si>
    <t>Budowa chodnika przy drodze Nr 195026Z ( fundusz sołecki Kołbaskowo)</t>
  </si>
  <si>
    <t>Przebudowa drogi gminnej Nr 195023Z z przebudową  sieci wodociągowej z przyłączami w Siadle-Dolnym</t>
  </si>
  <si>
    <t>Przebudowa drogi gminnej Nr 195035Z wraz z przebudową  sieci wodociągowej z przyłączami w Siadle-Dolnym</t>
  </si>
  <si>
    <t xml:space="preserve">Budowa ścieżki pieszo-rowerowej Przecław -Kołbaskowo-Rosówek </t>
  </si>
  <si>
    <t>6.</t>
  </si>
  <si>
    <t>Instalacja  alarmu na strażnicy OSPSmolęcin</t>
  </si>
  <si>
    <t>Rezerwa celowa na inwestycje w zakresie dróg gminnych</t>
  </si>
  <si>
    <t>Remont obiektów sportowych przy SP w Przecławiu</t>
  </si>
  <si>
    <t>Wykonanie bieżni dwutorowej przy ZPO Kołbaskowo</t>
  </si>
  <si>
    <t>zakupy inwestycyjne</t>
  </si>
  <si>
    <t>zakup komputerów i oprogramowania</t>
  </si>
  <si>
    <t>Budowa oświetlenia ulicznego w Siadle Dolnym</t>
  </si>
  <si>
    <t>Budowa oświetlenia ulicznego w Siadle Górnym</t>
  </si>
  <si>
    <t>Budowa oświetlenia ulicznego w  Warzymicy ( f.sołecki Warzymice 31 888,80</t>
  </si>
  <si>
    <t>zakup kosiarki samojezdnej f. sołecki  Pargowo 8 000,00 zł</t>
  </si>
  <si>
    <t>zakup samochodu dostawczego 80 000,00</t>
  </si>
  <si>
    <t>zakup i montaż stolika betonowego ( f.sołecki  Karwowo)  9 580,00</t>
  </si>
  <si>
    <t>Budowa wiaty drewnianej f. sołecki Siadło Dolne 14 318,07</t>
  </si>
  <si>
    <t>zakup i montaż wiaty na dz. Nr 91  f. sołecki Smolęcin 9 757,97 zł</t>
  </si>
  <si>
    <t>zakup altany ogrodowej ( f.sołecki Kurów  11.000 zł</t>
  </si>
  <si>
    <t>zakup i montaż urządzeń na plac zabaw f. sołecki Ostoja 14 008,00</t>
  </si>
  <si>
    <t>Budowa świetlicy wiejskiej w Kamieńcu</t>
  </si>
  <si>
    <t>Zaklupy inwestycyjne</t>
  </si>
  <si>
    <t>zakup namiotu f, sołecki Ustowo 15 943,00</t>
  </si>
  <si>
    <t>zakup wiaty ogrodowej  25 000,63</t>
  </si>
  <si>
    <t>sprzęt grający  f. sołecki Bobolin  7 479,97 , f. sołecki Kamieniec 6 805,40 zł</t>
  </si>
  <si>
    <t>12.</t>
  </si>
  <si>
    <t xml:space="preserve">zakup i montaż urządzeń na boisko ( f. sołecki Ostoja 12 916,00 </t>
  </si>
  <si>
    <t xml:space="preserve">Załącznik Nr 4
do uchwały Nr 
Rady Gminy Kołbaskowo
z dnia </t>
  </si>
  <si>
    <t xml:space="preserve">Załącznik Nr 5
do uchwały Nr 
Rady Gminy Kołbaskowo
z dnia  </t>
  </si>
  <si>
    <t>Dochody i wydatki
budżetu Gminy KOŁBASKOWO
związane z realizacją zadań wykonywanych na podstawie porozumień (umów) między jednostkami samorządu terytorialnego w 2014 r.</t>
  </si>
  <si>
    <t xml:space="preserve">Załącznik Nr 7
do uchwały Nr 
Rady Gminy Kołbaskowo
z dnia </t>
  </si>
  <si>
    <t>Plan przychodów oraz kosztów samorządowych zakładów budżetowych w 2014 r.</t>
  </si>
  <si>
    <t xml:space="preserve">Załącznik Nr 10
do uchwały Nr 
Rady Gminy Kołbaskowo                                                                                                                                                                                                              z dnia  
</t>
  </si>
  <si>
    <t xml:space="preserve">Załącznik Nr 11
do uchwały Nr................. 
Rady Gminy Kołbaskowo                                                                                                                                                                                                              z dnia ...............
</t>
  </si>
  <si>
    <t>Modernizacja dróg dojazdowych do pól na terenie Gminy Kołbaskowo na odcinku od miejscowości Kurów do miejscowości Przecław</t>
  </si>
  <si>
    <t xml:space="preserve">Załącznik Nr 12
do uchwały Nr 
Rady Gminy Kołbaskowo                                                                                                                                                                                                              z dnia 
</t>
  </si>
</sst>
</file>

<file path=xl/styles.xml><?xml version="1.0" encoding="utf-8"?>
<styleSheet xmlns="http://schemas.openxmlformats.org/spreadsheetml/2006/main">
  <fonts count="39">
    <font>
      <sz val="10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sz val="10"/>
      <name val="Czcionka tekstu podstawowego"/>
      <charset val="238"/>
    </font>
    <font>
      <sz val="9"/>
      <name val="Arial CE"/>
      <charset val="238"/>
    </font>
    <font>
      <sz val="10"/>
      <color theme="1"/>
      <name val="Czcionka tekstu podstawowego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i/>
      <u/>
      <sz val="10"/>
      <name val="Arial CE"/>
      <charset val="238"/>
    </font>
    <font>
      <b/>
      <i/>
      <sz val="10"/>
      <name val="Arial CE"/>
      <charset val="238"/>
    </font>
    <font>
      <sz val="9"/>
      <name val="Arial Unicode MS"/>
      <family val="2"/>
      <charset val="238"/>
    </font>
    <font>
      <sz val="10"/>
      <color theme="1"/>
      <name val="Arial Unicode MS"/>
      <family val="2"/>
      <charset val="238"/>
    </font>
    <font>
      <sz val="9"/>
      <color theme="1"/>
      <name val="Arial Unicode MS"/>
      <family val="2"/>
      <charset val="238"/>
    </font>
    <font>
      <i/>
      <sz val="10"/>
      <color theme="1"/>
      <name val="Arial Unicode MS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9"/>
      <color theme="1"/>
      <name val="Arial Unicode MS"/>
      <family val="2"/>
      <charset val="238"/>
    </font>
    <font>
      <b/>
      <sz val="10"/>
      <name val="Arial Unicode MS"/>
      <family val="2"/>
      <charset val="238"/>
    </font>
    <font>
      <i/>
      <sz val="10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5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3" fontId="6" fillId="0" borderId="6" xfId="0" applyNumberFormat="1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3" fontId="11" fillId="0" borderId="57" xfId="0" applyNumberFormat="1" applyFont="1" applyBorder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63" xfId="0" applyFont="1" applyBorder="1" applyAlignment="1">
      <alignment vertical="center"/>
    </xf>
    <xf numFmtId="0" fontId="6" fillId="0" borderId="46" xfId="0" applyFont="1" applyBorder="1" applyAlignment="1">
      <alignment horizontal="left" vertical="center" indent="1"/>
    </xf>
    <xf numFmtId="0" fontId="6" fillId="0" borderId="46" xfId="0" applyFont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 wrapText="1"/>
    </xf>
    <xf numFmtId="3" fontId="6" fillId="0" borderId="46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65" xfId="0" applyFont="1" applyBorder="1" applyAlignment="1">
      <alignment horizontal="left" vertical="center" indent="1"/>
    </xf>
    <xf numFmtId="0" fontId="6" fillId="0" borderId="65" xfId="0" applyFont="1" applyBorder="1" applyAlignment="1">
      <alignment vertical="center"/>
    </xf>
    <xf numFmtId="3" fontId="6" fillId="0" borderId="65" xfId="0" applyNumberFormat="1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53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58" xfId="0" applyBorder="1" applyAlignment="1">
      <alignment horizontal="left" vertical="center" indent="1"/>
    </xf>
    <xf numFmtId="0" fontId="0" fillId="0" borderId="58" xfId="0" applyBorder="1" applyAlignment="1">
      <alignment vertical="center"/>
    </xf>
    <xf numFmtId="3" fontId="0" fillId="0" borderId="58" xfId="0" applyNumberFormat="1" applyBorder="1" applyAlignment="1">
      <alignment vertical="center"/>
    </xf>
    <xf numFmtId="0" fontId="0" fillId="0" borderId="68" xfId="0" applyBorder="1" applyAlignment="1">
      <alignment vertical="center"/>
    </xf>
    <xf numFmtId="3" fontId="6" fillId="0" borderId="48" xfId="0" applyNumberFormat="1" applyFont="1" applyBorder="1" applyAlignment="1">
      <alignment vertical="center"/>
    </xf>
    <xf numFmtId="0" fontId="11" fillId="0" borderId="8" xfId="0" applyFont="1" applyBorder="1"/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0" fontId="11" fillId="0" borderId="55" xfId="0" applyFont="1" applyBorder="1" applyAlignment="1">
      <alignment horizontal="right" vertical="center"/>
    </xf>
    <xf numFmtId="0" fontId="11" fillId="0" borderId="55" xfId="0" applyFont="1" applyBorder="1" applyAlignment="1">
      <alignment horizontal="right"/>
    </xf>
    <xf numFmtId="0" fontId="11" fillId="0" borderId="50" xfId="0" applyFont="1" applyBorder="1" applyAlignment="1">
      <alignment horizontal="right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0" fillId="0" borderId="51" xfId="0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70" xfId="0" applyFont="1" applyBorder="1" applyAlignment="1">
      <alignment horizontal="left" vertical="center" indent="1"/>
    </xf>
    <xf numFmtId="0" fontId="6" fillId="0" borderId="70" xfId="0" applyFont="1" applyBorder="1" applyAlignment="1">
      <alignment vertical="center"/>
    </xf>
    <xf numFmtId="3" fontId="6" fillId="0" borderId="70" xfId="0" applyNumberFormat="1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0" fillId="0" borderId="6" xfId="0" applyBorder="1" applyAlignment="1">
      <alignment horizontal="left" vertical="center" wrapText="1" indent="1"/>
    </xf>
    <xf numFmtId="0" fontId="6" fillId="0" borderId="65" xfId="0" applyFont="1" applyBorder="1" applyAlignment="1">
      <alignment horizontal="left" vertical="center" wrapText="1" indent="1"/>
    </xf>
    <xf numFmtId="0" fontId="6" fillId="0" borderId="70" xfId="0" applyFont="1" applyBorder="1" applyAlignment="1">
      <alignment horizontal="left" vertical="center" wrapText="1" indent="1"/>
    </xf>
    <xf numFmtId="3" fontId="0" fillId="0" borderId="0" xfId="0" applyNumberFormat="1" applyAlignment="1">
      <alignment vertical="center"/>
    </xf>
    <xf numFmtId="0" fontId="0" fillId="0" borderId="6" xfId="0" applyFont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2"/>
    </xf>
    <xf numFmtId="0" fontId="0" fillId="0" borderId="10" xfId="0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21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26" fillId="0" borderId="73" xfId="0" applyFont="1" applyBorder="1"/>
    <xf numFmtId="0" fontId="27" fillId="4" borderId="30" xfId="0" applyFont="1" applyFill="1" applyBorder="1"/>
    <xf numFmtId="0" fontId="6" fillId="4" borderId="49" xfId="0" applyFont="1" applyFill="1" applyBorder="1" applyAlignment="1">
      <alignment horizontal="center" vertical="center" wrapText="1"/>
    </xf>
    <xf numFmtId="0" fontId="0" fillId="3" borderId="5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52" xfId="0" applyFont="1" applyFill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2" fillId="0" borderId="40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3" borderId="6" xfId="0" applyFont="1" applyFill="1" applyBorder="1" applyAlignment="1">
      <alignment vertical="center" wrapText="1"/>
    </xf>
    <xf numFmtId="0" fontId="22" fillId="3" borderId="12" xfId="0" applyFont="1" applyFill="1" applyBorder="1" applyAlignment="1">
      <alignment vertical="center" wrapText="1"/>
    </xf>
    <xf numFmtId="0" fontId="22" fillId="0" borderId="0" xfId="0" applyNumberFormat="1" applyFont="1" applyAlignment="1">
      <alignment wrapText="1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32" xfId="0" applyFont="1" applyBorder="1" applyAlignment="1">
      <alignment horizontal="right" vertical="center"/>
    </xf>
    <xf numFmtId="0" fontId="6" fillId="0" borderId="73" xfId="0" quotePrefix="1" applyFont="1" applyBorder="1" applyAlignment="1">
      <alignment horizontal="right" vertical="center"/>
    </xf>
    <xf numFmtId="0" fontId="6" fillId="0" borderId="35" xfId="0" quotePrefix="1" applyFont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6" fillId="0" borderId="29" xfId="0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 vertical="center"/>
    </xf>
    <xf numFmtId="0" fontId="22" fillId="0" borderId="6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73" xfId="0" applyFont="1" applyBorder="1" applyAlignment="1">
      <alignment horizontal="right" vertical="center"/>
    </xf>
    <xf numFmtId="0" fontId="22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center"/>
    </xf>
    <xf numFmtId="0" fontId="22" fillId="0" borderId="39" xfId="0" applyFont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0" fontId="28" fillId="0" borderId="8" xfId="0" applyFont="1" applyBorder="1" applyAlignment="1">
      <alignment vertical="center" wrapText="1"/>
    </xf>
    <xf numFmtId="0" fontId="22" fillId="0" borderId="29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45" xfId="0" applyFont="1" applyBorder="1" applyAlignment="1">
      <alignment vertical="center"/>
    </xf>
    <xf numFmtId="0" fontId="6" fillId="0" borderId="34" xfId="0" applyFont="1" applyBorder="1" applyAlignment="1">
      <alignment vertical="center" wrapText="1"/>
    </xf>
    <xf numFmtId="0" fontId="22" fillId="0" borderId="41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0" fillId="0" borderId="29" xfId="0" applyFont="1" applyBorder="1" applyAlignment="1">
      <alignment horizontal="right" vertical="center"/>
    </xf>
    <xf numFmtId="0" fontId="0" fillId="0" borderId="39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3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76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77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vertical="top" wrapText="1"/>
    </xf>
    <xf numFmtId="4" fontId="4" fillId="0" borderId="61" xfId="0" applyNumberFormat="1" applyFont="1" applyBorder="1" applyAlignment="1">
      <alignment horizontal="right" vertical="center" wrapText="1"/>
    </xf>
    <xf numFmtId="4" fontId="0" fillId="0" borderId="4" xfId="0" applyNumberFormat="1" applyBorder="1" applyAlignment="1">
      <alignment vertical="center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0" fillId="0" borderId="53" xfId="0" applyNumberFormat="1" applyFont="1" applyBorder="1" applyAlignment="1">
      <alignment horizontal="right" vertical="center"/>
    </xf>
    <xf numFmtId="4" fontId="6" fillId="0" borderId="53" xfId="0" applyNumberFormat="1" applyFont="1" applyBorder="1" applyAlignment="1">
      <alignment horizontal="right" vertical="center"/>
    </xf>
    <xf numFmtId="4" fontId="11" fillId="0" borderId="37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top" wrapText="1"/>
    </xf>
    <xf numFmtId="0" fontId="9" fillId="2" borderId="52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vertical="center"/>
    </xf>
    <xf numFmtId="4" fontId="4" fillId="0" borderId="9" xfId="0" applyNumberFormat="1" applyFont="1" applyBorder="1" applyAlignment="1">
      <alignment vertical="top" wrapText="1"/>
    </xf>
    <xf numFmtId="4" fontId="4" fillId="0" borderId="5" xfId="0" applyNumberFormat="1" applyFont="1" applyBorder="1" applyAlignment="1">
      <alignment vertical="top" wrapText="1"/>
    </xf>
    <xf numFmtId="4" fontId="4" fillId="0" borderId="6" xfId="0" applyNumberFormat="1" applyFont="1" applyBorder="1" applyAlignment="1">
      <alignment vertical="top" wrapText="1"/>
    </xf>
    <xf numFmtId="4" fontId="0" fillId="0" borderId="59" xfId="0" applyNumberFormat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4" fontId="6" fillId="0" borderId="65" xfId="0" applyNumberFormat="1" applyFon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6" fillId="0" borderId="70" xfId="0" applyNumberFormat="1" applyFon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6" fillId="0" borderId="46" xfId="0" applyNumberFormat="1" applyFont="1" applyBorder="1" applyAlignment="1">
      <alignment vertical="center"/>
    </xf>
    <xf numFmtId="4" fontId="11" fillId="0" borderId="53" xfId="0" applyNumberFormat="1" applyFont="1" applyBorder="1" applyAlignment="1">
      <alignment horizontal="right" vertical="center"/>
    </xf>
    <xf numFmtId="4" fontId="11" fillId="0" borderId="53" xfId="0" applyNumberFormat="1" applyFont="1" applyBorder="1" applyAlignment="1">
      <alignment vertical="center"/>
    </xf>
    <xf numFmtId="4" fontId="11" fillId="0" borderId="51" xfId="0" applyNumberFormat="1" applyFont="1" applyBorder="1" applyAlignment="1">
      <alignment vertical="center"/>
    </xf>
    <xf numFmtId="4" fontId="6" fillId="0" borderId="49" xfId="0" applyNumberFormat="1" applyFont="1" applyBorder="1" applyAlignment="1">
      <alignment vertical="center"/>
    </xf>
    <xf numFmtId="4" fontId="11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" xfId="0" quotePrefix="1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4" fontId="0" fillId="0" borderId="53" xfId="0" applyNumberFormat="1" applyBorder="1" applyAlignment="1">
      <alignment horizontal="right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29" fillId="0" borderId="15" xfId="0" applyFont="1" applyBorder="1" applyAlignment="1">
      <alignment vertical="center" wrapText="1"/>
    </xf>
    <xf numFmtId="4" fontId="22" fillId="0" borderId="10" xfId="0" applyNumberFormat="1" applyFont="1" applyBorder="1" applyAlignment="1">
      <alignment horizontal="right" vertical="center"/>
    </xf>
    <xf numFmtId="0" fontId="29" fillId="0" borderId="45" xfId="0" applyFont="1" applyBorder="1" applyAlignment="1">
      <alignment vertical="center" wrapText="1"/>
    </xf>
    <xf numFmtId="4" fontId="22" fillId="3" borderId="10" xfId="0" applyNumberFormat="1" applyFont="1" applyFill="1" applyBorder="1" applyAlignment="1">
      <alignment horizontal="right" vertical="center"/>
    </xf>
    <xf numFmtId="4" fontId="22" fillId="0" borderId="14" xfId="0" applyNumberFormat="1" applyFont="1" applyBorder="1" applyAlignment="1">
      <alignment horizontal="right" vertical="center"/>
    </xf>
    <xf numFmtId="0" fontId="29" fillId="0" borderId="6" xfId="0" applyFont="1" applyBorder="1" applyAlignment="1">
      <alignment horizontal="left" vertical="center" wrapText="1"/>
    </xf>
    <xf numFmtId="3" fontId="30" fillId="0" borderId="15" xfId="0" applyNumberFormat="1" applyFont="1" applyBorder="1" applyAlignment="1">
      <alignment vertical="center" wrapText="1"/>
    </xf>
    <xf numFmtId="4" fontId="16" fillId="0" borderId="14" xfId="0" applyNumberFormat="1" applyFont="1" applyBorder="1" applyAlignment="1">
      <alignment horizontal="right" vertical="center"/>
    </xf>
    <xf numFmtId="3" fontId="30" fillId="0" borderId="45" xfId="0" applyNumberFormat="1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3" fontId="30" fillId="0" borderId="6" xfId="0" applyNumberFormat="1" applyFont="1" applyBorder="1" applyAlignment="1">
      <alignment vertical="center" wrapText="1"/>
    </xf>
    <xf numFmtId="4" fontId="22" fillId="3" borderId="14" xfId="0" applyNumberFormat="1" applyFont="1" applyFill="1" applyBorder="1" applyAlignment="1">
      <alignment horizontal="right" vertical="center"/>
    </xf>
    <xf numFmtId="4" fontId="6" fillId="0" borderId="34" xfId="0" applyNumberFormat="1" applyFont="1" applyBorder="1" applyAlignment="1">
      <alignment horizontal="right" vertical="center"/>
    </xf>
    <xf numFmtId="4" fontId="6" fillId="0" borderId="36" xfId="0" applyNumberFormat="1" applyFont="1" applyBorder="1" applyAlignment="1">
      <alignment horizontal="right" vertical="center"/>
    </xf>
    <xf numFmtId="0" fontId="32" fillId="0" borderId="33" xfId="0" applyFont="1" applyBorder="1" applyAlignment="1">
      <alignment horizontal="center" vertical="center"/>
    </xf>
    <xf numFmtId="3" fontId="33" fillId="0" borderId="73" xfId="0" applyNumberFormat="1" applyFont="1" applyBorder="1" applyAlignment="1">
      <alignment vertical="center" wrapText="1"/>
    </xf>
    <xf numFmtId="4" fontId="32" fillId="3" borderId="34" xfId="0" applyNumberFormat="1" applyFont="1" applyFill="1" applyBorder="1" applyAlignment="1">
      <alignment horizontal="right" vertical="center"/>
    </xf>
    <xf numFmtId="0" fontId="28" fillId="0" borderId="11" xfId="0" applyFont="1" applyBorder="1" applyAlignment="1">
      <alignment vertical="center" wrapText="1"/>
    </xf>
    <xf numFmtId="0" fontId="34" fillId="0" borderId="73" xfId="0" applyFont="1" applyBorder="1" applyAlignment="1">
      <alignment vertical="center"/>
    </xf>
    <xf numFmtId="0" fontId="35" fillId="0" borderId="10" xfId="0" applyFont="1" applyBorder="1" applyAlignment="1">
      <alignment vertical="center" wrapText="1"/>
    </xf>
    <xf numFmtId="4" fontId="6" fillId="0" borderId="13" xfId="0" applyNumberFormat="1" applyFont="1" applyBorder="1" applyAlignment="1">
      <alignment horizontal="right" vertical="center"/>
    </xf>
    <xf numFmtId="4" fontId="22" fillId="0" borderId="6" xfId="0" applyNumberFormat="1" applyFont="1" applyBorder="1" applyAlignment="1">
      <alignment vertical="center"/>
    </xf>
    <xf numFmtId="0" fontId="32" fillId="0" borderId="32" xfId="0" applyFont="1" applyBorder="1" applyAlignment="1">
      <alignment horizontal="right" vertical="center"/>
    </xf>
    <xf numFmtId="0" fontId="36" fillId="0" borderId="73" xfId="0" applyFont="1" applyBorder="1" applyAlignment="1">
      <alignment horizontal="right" vertical="center"/>
    </xf>
    <xf numFmtId="0" fontId="32" fillId="0" borderId="34" xfId="0" applyFont="1" applyBorder="1" applyAlignment="1">
      <alignment horizontal="center" vertical="center"/>
    </xf>
    <xf numFmtId="0" fontId="36" fillId="0" borderId="34" xfId="0" applyFont="1" applyBorder="1" applyAlignment="1">
      <alignment vertical="center" wrapText="1"/>
    </xf>
    <xf numFmtId="4" fontId="36" fillId="0" borderId="73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38" fillId="0" borderId="41" xfId="0" applyFont="1" applyBorder="1" applyAlignment="1">
      <alignment vertical="center" wrapText="1"/>
    </xf>
    <xf numFmtId="4" fontId="22" fillId="0" borderId="40" xfId="0" applyNumberFormat="1" applyFont="1" applyBorder="1" applyAlignment="1">
      <alignment horizontal="right" vertical="center"/>
    </xf>
    <xf numFmtId="4" fontId="6" fillId="0" borderId="73" xfId="0" applyNumberFormat="1" applyFont="1" applyBorder="1" applyAlignment="1">
      <alignment horizontal="right" vertical="center"/>
    </xf>
    <xf numFmtId="4" fontId="22" fillId="0" borderId="25" xfId="0" applyNumberFormat="1" applyFont="1" applyBorder="1" applyAlignment="1">
      <alignment horizontal="right" vertical="center"/>
    </xf>
    <xf numFmtId="0" fontId="22" fillId="0" borderId="13" xfId="0" applyFont="1" applyBorder="1" applyAlignment="1">
      <alignment horizontal="center" vertical="center"/>
    </xf>
    <xf numFmtId="0" fontId="22" fillId="0" borderId="8" xfId="0" applyFont="1" applyBorder="1" applyAlignment="1">
      <alignment vertical="center" wrapText="1"/>
    </xf>
    <xf numFmtId="4" fontId="22" fillId="0" borderId="0" xfId="0" applyNumberFormat="1" applyFont="1" applyBorder="1" applyAlignment="1">
      <alignment horizontal="right" vertical="center"/>
    </xf>
    <xf numFmtId="0" fontId="32" fillId="0" borderId="33" xfId="0" applyFont="1" applyBorder="1" applyAlignment="1">
      <alignment vertical="center" wrapText="1"/>
    </xf>
    <xf numFmtId="4" fontId="32" fillId="0" borderId="73" xfId="0" applyNumberFormat="1" applyFont="1" applyBorder="1" applyAlignment="1">
      <alignment horizontal="right" vertical="center"/>
    </xf>
    <xf numFmtId="0" fontId="6" fillId="0" borderId="77" xfId="0" applyFont="1" applyBorder="1" applyAlignment="1">
      <alignment horizontal="right" vertical="center"/>
    </xf>
    <xf numFmtId="4" fontId="22" fillId="0" borderId="41" xfId="0" applyNumberFormat="1" applyFont="1" applyBorder="1" applyAlignment="1">
      <alignment horizontal="right" vertical="center"/>
    </xf>
    <xf numFmtId="0" fontId="35" fillId="0" borderId="6" xfId="0" applyFont="1" applyFill="1" applyBorder="1" applyAlignment="1">
      <alignment vertical="center" wrapText="1"/>
    </xf>
    <xf numFmtId="0" fontId="35" fillId="0" borderId="15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4" fontId="22" fillId="3" borderId="13" xfId="0" applyNumberFormat="1" applyFont="1" applyFill="1" applyBorder="1" applyAlignment="1">
      <alignment horizontal="right" vertical="center"/>
    </xf>
    <xf numFmtId="0" fontId="32" fillId="0" borderId="35" xfId="0" applyFont="1" applyBorder="1" applyAlignment="1">
      <alignment horizontal="center" vertical="center"/>
    </xf>
    <xf numFmtId="0" fontId="9" fillId="0" borderId="73" xfId="0" applyFont="1" applyFill="1" applyBorder="1" applyAlignment="1">
      <alignment vertical="center" wrapText="1"/>
    </xf>
    <xf numFmtId="4" fontId="32" fillId="0" borderId="3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1" fillId="0" borderId="40" xfId="0" applyFont="1" applyFill="1" applyBorder="1" applyAlignment="1">
      <alignment vertical="center" wrapText="1"/>
    </xf>
    <xf numFmtId="0" fontId="0" fillId="0" borderId="32" xfId="0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4" fontId="6" fillId="0" borderId="47" xfId="0" applyNumberFormat="1" applyFont="1" applyBorder="1" applyAlignment="1">
      <alignment horizontal="right" vertical="center"/>
    </xf>
    <xf numFmtId="4" fontId="0" fillId="0" borderId="53" xfId="0" applyNumberFormat="1" applyBorder="1" applyAlignment="1">
      <alignment vertical="center"/>
    </xf>
    <xf numFmtId="2" fontId="0" fillId="0" borderId="53" xfId="0" applyNumberFormat="1" applyBorder="1" applyAlignment="1">
      <alignment vertical="center"/>
    </xf>
    <xf numFmtId="2" fontId="0" fillId="0" borderId="53" xfId="0" applyNumberFormat="1" applyBorder="1"/>
    <xf numFmtId="2" fontId="0" fillId="0" borderId="31" xfId="0" applyNumberFormat="1" applyBorder="1"/>
    <xf numFmtId="4" fontId="32" fillId="3" borderId="37" xfId="0" applyNumberFormat="1" applyFont="1" applyFill="1" applyBorder="1" applyAlignment="1">
      <alignment horizontal="right" vertical="center"/>
    </xf>
    <xf numFmtId="4" fontId="6" fillId="0" borderId="37" xfId="0" applyNumberFormat="1" applyFont="1" applyBorder="1" applyAlignment="1">
      <alignment horizontal="right" vertical="center"/>
    </xf>
    <xf numFmtId="2" fontId="0" fillId="0" borderId="53" xfId="0" applyNumberFormat="1" applyBorder="1" applyAlignment="1">
      <alignment horizontal="right"/>
    </xf>
    <xf numFmtId="2" fontId="0" fillId="0" borderId="60" xfId="0" applyNumberFormat="1" applyBorder="1" applyAlignment="1">
      <alignment horizontal="right" vertical="center"/>
    </xf>
    <xf numFmtId="2" fontId="6" fillId="0" borderId="37" xfId="0" applyNumberFormat="1" applyFont="1" applyBorder="1" applyAlignment="1">
      <alignment horizontal="right" vertical="center"/>
    </xf>
    <xf numFmtId="2" fontId="0" fillId="0" borderId="52" xfId="0" applyNumberFormat="1" applyFont="1" applyBorder="1" applyAlignment="1">
      <alignment horizontal="right" vertical="center"/>
    </xf>
    <xf numFmtId="2" fontId="0" fillId="0" borderId="31" xfId="0" applyNumberFormat="1" applyBorder="1" applyAlignment="1">
      <alignment vertical="center"/>
    </xf>
    <xf numFmtId="2" fontId="6" fillId="0" borderId="37" xfId="0" applyNumberFormat="1" applyFont="1" applyBorder="1" applyAlignment="1">
      <alignment vertical="center"/>
    </xf>
    <xf numFmtId="2" fontId="0" fillId="0" borderId="51" xfId="0" applyNumberFormat="1" applyBorder="1" applyAlignment="1">
      <alignment vertical="center"/>
    </xf>
    <xf numFmtId="4" fontId="0" fillId="0" borderId="53" xfId="0" applyNumberFormat="1" applyBorder="1"/>
    <xf numFmtId="4" fontId="32" fillId="0" borderId="37" xfId="0" applyNumberFormat="1" applyFont="1" applyBorder="1" applyAlignment="1">
      <alignment horizontal="right" vertical="center"/>
    </xf>
    <xf numFmtId="4" fontId="6" fillId="0" borderId="48" xfId="0" applyNumberFormat="1" applyFont="1" applyBorder="1" applyAlignment="1">
      <alignment horizontal="right" vertical="center"/>
    </xf>
    <xf numFmtId="4" fontId="6" fillId="0" borderId="3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right" vertical="center" wrapText="1"/>
    </xf>
    <xf numFmtId="0" fontId="4" fillId="0" borderId="62" xfId="0" applyFont="1" applyBorder="1" applyAlignment="1">
      <alignment horizontal="right" vertical="center" wrapText="1"/>
    </xf>
    <xf numFmtId="0" fontId="4" fillId="0" borderId="80" xfId="0" applyFont="1" applyBorder="1" applyAlignment="1">
      <alignment horizontal="center" vertical="top" wrapText="1"/>
    </xf>
    <xf numFmtId="0" fontId="4" fillId="0" borderId="79" xfId="0" applyFont="1" applyBorder="1" applyAlignment="1">
      <alignment horizontal="center" vertical="top" wrapText="1"/>
    </xf>
    <xf numFmtId="4" fontId="4" fillId="0" borderId="61" xfId="0" applyNumberFormat="1" applyFont="1" applyBorder="1" applyAlignment="1">
      <alignment horizontal="right" vertical="center" wrapText="1"/>
    </xf>
    <xf numFmtId="4" fontId="4" fillId="0" borderId="81" xfId="0" applyNumberFormat="1" applyFont="1" applyBorder="1" applyAlignment="1">
      <alignment horizontal="right" vertical="center" wrapText="1"/>
    </xf>
    <xf numFmtId="4" fontId="4" fillId="0" borderId="62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9" fillId="2" borderId="5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33" xfId="0" applyBorder="1"/>
    <xf numFmtId="4" fontId="22" fillId="0" borderId="28" xfId="0" applyNumberFormat="1" applyFont="1" applyBorder="1" applyAlignment="1">
      <alignment horizontal="right" vertical="center"/>
    </xf>
    <xf numFmtId="4" fontId="22" fillId="0" borderId="34" xfId="0" applyNumberFormat="1" applyFont="1" applyBorder="1" applyAlignment="1">
      <alignment horizontal="right" vertical="center"/>
    </xf>
    <xf numFmtId="2" fontId="0" fillId="0" borderId="75" xfId="0" applyNumberFormat="1" applyBorder="1" applyAlignment="1">
      <alignment horizontal="right"/>
    </xf>
    <xf numFmtId="2" fontId="0" fillId="0" borderId="37" xfId="0" applyNumberFormat="1" applyBorder="1" applyAlignment="1">
      <alignment horizontal="right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" fontId="22" fillId="3" borderId="5" xfId="0" applyNumberFormat="1" applyFont="1" applyFill="1" applyBorder="1" applyAlignment="1">
      <alignment horizontal="right" vertical="center"/>
    </xf>
    <xf numFmtId="4" fontId="22" fillId="3" borderId="7" xfId="0" applyNumberFormat="1" applyFont="1" applyFill="1" applyBorder="1" applyAlignment="1">
      <alignment horizontal="right" vertical="center"/>
    </xf>
    <xf numFmtId="4" fontId="22" fillId="3" borderId="8" xfId="0" applyNumberFormat="1" applyFont="1" applyFill="1" applyBorder="1" applyAlignment="1">
      <alignment horizontal="right" vertical="center"/>
    </xf>
    <xf numFmtId="2" fontId="0" fillId="0" borderId="31" xfId="0" applyNumberFormat="1" applyBorder="1" applyAlignment="1">
      <alignment horizontal="right"/>
    </xf>
    <xf numFmtId="2" fontId="0" fillId="0" borderId="60" xfId="0" applyNumberFormat="1" applyBorder="1" applyAlignment="1">
      <alignment horizontal="right"/>
    </xf>
    <xf numFmtId="2" fontId="0" fillId="0" borderId="51" xfId="0" applyNumberFormat="1" applyBorder="1" applyAlignment="1">
      <alignment horizontal="right"/>
    </xf>
    <xf numFmtId="4" fontId="22" fillId="0" borderId="5" xfId="0" applyNumberFormat="1" applyFont="1" applyBorder="1" applyAlignment="1">
      <alignment horizontal="right" vertical="center"/>
    </xf>
    <xf numFmtId="4" fontId="22" fillId="0" borderId="7" xfId="0" applyNumberFormat="1" applyFont="1" applyBorder="1" applyAlignment="1">
      <alignment horizontal="right" vertical="center"/>
    </xf>
    <xf numFmtId="4" fontId="22" fillId="0" borderId="8" xfId="0" applyNumberFormat="1" applyFont="1" applyBorder="1" applyAlignment="1">
      <alignment horizontal="right" vertical="center"/>
    </xf>
    <xf numFmtId="0" fontId="22" fillId="0" borderId="0" xfId="0" applyNumberFormat="1" applyFont="1" applyAlignment="1">
      <alignment horizontal="left" wrapText="1"/>
    </xf>
    <xf numFmtId="4" fontId="22" fillId="0" borderId="13" xfId="0" applyNumberFormat="1" applyFont="1" applyBorder="1" applyAlignment="1">
      <alignment horizontal="right" vertical="center"/>
    </xf>
    <xf numFmtId="4" fontId="22" fillId="0" borderId="14" xfId="0" applyNumberFormat="1" applyFont="1" applyBorder="1" applyAlignment="1">
      <alignment horizontal="right" vertical="center"/>
    </xf>
    <xf numFmtId="2" fontId="0" fillId="0" borderId="60" xfId="0" applyNumberFormat="1" applyBorder="1" applyAlignment="1">
      <alignment horizontal="right" vertical="center"/>
    </xf>
    <xf numFmtId="2" fontId="0" fillId="0" borderId="51" xfId="0" applyNumberFormat="1" applyBorder="1" applyAlignment="1">
      <alignment horizontal="right" vertical="center"/>
    </xf>
    <xf numFmtId="4" fontId="22" fillId="3" borderId="16" xfId="0" applyNumberFormat="1" applyFont="1" applyFill="1" applyBorder="1" applyAlignment="1">
      <alignment horizontal="right" vertical="center"/>
    </xf>
    <xf numFmtId="4" fontId="22" fillId="3" borderId="14" xfId="0" applyNumberFormat="1" applyFont="1" applyFill="1" applyBorder="1" applyAlignment="1">
      <alignment horizontal="right" vertical="center"/>
    </xf>
    <xf numFmtId="0" fontId="22" fillId="0" borderId="6" xfId="0" applyFont="1" applyBorder="1" applyAlignment="1">
      <alignment horizontal="center" vertical="center"/>
    </xf>
    <xf numFmtId="4" fontId="22" fillId="0" borderId="6" xfId="0" applyNumberFormat="1" applyFont="1" applyBorder="1" applyAlignment="1">
      <alignment horizontal="right" vertical="center"/>
    </xf>
    <xf numFmtId="0" fontId="22" fillId="0" borderId="5" xfId="0" quotePrefix="1" applyFont="1" applyBorder="1" applyAlignment="1">
      <alignment horizontal="center" vertical="center"/>
    </xf>
    <xf numFmtId="0" fontId="22" fillId="0" borderId="8" xfId="0" quotePrefix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right" vertical="center"/>
    </xf>
    <xf numFmtId="4" fontId="0" fillId="0" borderId="53" xfId="0" applyNumberFormat="1" applyFont="1" applyBorder="1" applyAlignment="1">
      <alignment horizontal="right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showGridLines="0" topLeftCell="A4" workbookViewId="0">
      <selection activeCell="G9" sqref="G9"/>
    </sheetView>
  </sheetViews>
  <sheetFormatPr defaultRowHeight="12.75"/>
  <cols>
    <col min="1" max="1" width="4.7109375" style="7" bestFit="1" customWidth="1"/>
    <col min="2" max="2" width="48.42578125" style="7" customWidth="1"/>
    <col min="3" max="3" width="14" style="7" customWidth="1"/>
    <col min="4" max="4" width="26" style="7" customWidth="1"/>
    <col min="5" max="16384" width="9.140625" style="7"/>
  </cols>
  <sheetData>
    <row r="1" spans="1:7" ht="69" customHeight="1">
      <c r="C1" s="126"/>
      <c r="D1" s="126" t="s">
        <v>131</v>
      </c>
    </row>
    <row r="2" spans="1:7" ht="45.75" customHeight="1">
      <c r="A2" s="302" t="s">
        <v>138</v>
      </c>
      <c r="B2" s="303"/>
      <c r="C2" s="303"/>
      <c r="D2" s="303"/>
      <c r="E2" s="9"/>
      <c r="F2" s="9"/>
      <c r="G2" s="10"/>
    </row>
    <row r="3" spans="1:7" ht="9.75" customHeight="1" thickBot="1">
      <c r="D3" s="2" t="s">
        <v>0</v>
      </c>
    </row>
    <row r="4" spans="1:7" ht="64.5" customHeight="1">
      <c r="A4" s="42" t="s">
        <v>8</v>
      </c>
      <c r="B4" s="43" t="s">
        <v>9</v>
      </c>
      <c r="C4" s="44" t="s">
        <v>10</v>
      </c>
      <c r="D4" s="204" t="s">
        <v>130</v>
      </c>
    </row>
    <row r="5" spans="1:7" s="12" customFormat="1" ht="10.5" customHeight="1">
      <c r="A5" s="46">
        <v>1</v>
      </c>
      <c r="B5" s="11">
        <v>2</v>
      </c>
      <c r="C5" s="11">
        <v>3</v>
      </c>
      <c r="D5" s="47">
        <v>4</v>
      </c>
    </row>
    <row r="6" spans="1:7" ht="18.95" customHeight="1">
      <c r="A6" s="304" t="s">
        <v>11</v>
      </c>
      <c r="B6" s="305"/>
      <c r="C6" s="13"/>
      <c r="D6" s="201">
        <f>SUM(D7:D10)</f>
        <v>9519664.4000000004</v>
      </c>
    </row>
    <row r="7" spans="1:7" ht="54" customHeight="1">
      <c r="A7" s="97" t="s">
        <v>12</v>
      </c>
      <c r="B7" s="99" t="s">
        <v>141</v>
      </c>
      <c r="C7" s="98">
        <v>903</v>
      </c>
      <c r="D7" s="200">
        <v>642597.62</v>
      </c>
    </row>
    <row r="8" spans="1:7" ht="36.75" customHeight="1">
      <c r="A8" s="227" t="s">
        <v>13</v>
      </c>
      <c r="B8" s="99" t="s">
        <v>139</v>
      </c>
      <c r="C8" s="98">
        <v>950</v>
      </c>
      <c r="D8" s="200">
        <v>2994080.17</v>
      </c>
    </row>
    <row r="9" spans="1:7" ht="41.25" customHeight="1">
      <c r="A9" s="227" t="s">
        <v>14</v>
      </c>
      <c r="B9" s="99" t="s">
        <v>78</v>
      </c>
      <c r="C9" s="98">
        <v>952</v>
      </c>
      <c r="D9" s="200">
        <v>615421.78</v>
      </c>
    </row>
    <row r="10" spans="1:7" ht="52.5" customHeight="1" thickBot="1">
      <c r="A10" s="94" t="s">
        <v>77</v>
      </c>
      <c r="B10" s="95" t="s">
        <v>15</v>
      </c>
      <c r="C10" s="96">
        <v>957</v>
      </c>
      <c r="D10" s="202">
        <v>5267564.83</v>
      </c>
      <c r="E10" s="114"/>
    </row>
    <row r="11" spans="1:7" ht="27.75" customHeight="1">
      <c r="A11" s="304" t="s">
        <v>79</v>
      </c>
      <c r="B11" s="305"/>
      <c r="C11" s="13"/>
      <c r="D11" s="201">
        <f>D12+D13</f>
        <v>3365374</v>
      </c>
    </row>
    <row r="12" spans="1:7" ht="46.5" customHeight="1">
      <c r="A12" s="97" t="s">
        <v>12</v>
      </c>
      <c r="B12" s="99" t="s">
        <v>140</v>
      </c>
      <c r="C12" s="13">
        <v>963</v>
      </c>
      <c r="D12" s="200">
        <v>3126974</v>
      </c>
    </row>
    <row r="13" spans="1:7" ht="33" customHeight="1">
      <c r="A13" s="227" t="s">
        <v>13</v>
      </c>
      <c r="B13" s="99" t="s">
        <v>80</v>
      </c>
      <c r="C13" s="98">
        <v>992</v>
      </c>
      <c r="D13" s="228">
        <v>238400</v>
      </c>
    </row>
    <row r="14" spans="1:7" ht="18.95" customHeight="1">
      <c r="A14"/>
      <c r="B14"/>
      <c r="C14"/>
      <c r="D14"/>
    </row>
    <row r="15" spans="1:7">
      <c r="A15"/>
      <c r="B15"/>
      <c r="C15"/>
      <c r="D15"/>
    </row>
    <row r="16" spans="1:7" ht="18.95" customHeight="1">
      <c r="A16"/>
      <c r="B16"/>
      <c r="C16"/>
      <c r="D16"/>
    </row>
    <row r="17" spans="1:6" ht="18.95" customHeight="1">
      <c r="A17"/>
      <c r="B17"/>
      <c r="C17"/>
      <c r="D17"/>
    </row>
    <row r="18" spans="1:6" ht="18.95" customHeight="1">
      <c r="A18"/>
      <c r="B18"/>
      <c r="C18"/>
      <c r="D18"/>
    </row>
    <row r="19" spans="1:6" ht="18.95" customHeight="1">
      <c r="A19"/>
      <c r="B19"/>
      <c r="C19"/>
      <c r="D19"/>
    </row>
    <row r="20" spans="1:6" ht="15" customHeight="1">
      <c r="A20" s="15"/>
      <c r="B20" s="16"/>
      <c r="C20" s="16"/>
      <c r="D20" s="16"/>
    </row>
    <row r="21" spans="1:6">
      <c r="A21" s="17"/>
      <c r="B21" s="18"/>
      <c r="C21" s="18"/>
      <c r="D21" s="18"/>
      <c r="E21" s="19"/>
      <c r="F21" s="19"/>
    </row>
  </sheetData>
  <mergeCells count="3">
    <mergeCell ref="A2:D2"/>
    <mergeCell ref="A6:B6"/>
    <mergeCell ref="A11:B11"/>
  </mergeCells>
  <printOptions horizontalCentered="1"/>
  <pageMargins left="0.56999999999999995" right="0.54" top="1.1399999999999999" bottom="0.59055118110236227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G10" sqref="G10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25.5703125" customWidth="1"/>
  </cols>
  <sheetData>
    <row r="1" spans="1:6" ht="63.75" customHeight="1">
      <c r="E1" s="126" t="s">
        <v>185</v>
      </c>
    </row>
    <row r="2" spans="1:6" ht="60" customHeight="1">
      <c r="A2" s="302" t="s">
        <v>137</v>
      </c>
      <c r="B2" s="302"/>
      <c r="C2" s="302"/>
      <c r="D2" s="302"/>
      <c r="E2" s="302"/>
      <c r="F2" s="10"/>
    </row>
    <row r="3" spans="1:6" ht="9.75" customHeight="1">
      <c r="A3" s="34"/>
      <c r="B3" s="34"/>
      <c r="C3" s="34"/>
      <c r="D3" s="34"/>
      <c r="E3" s="2" t="s">
        <v>0</v>
      </c>
    </row>
    <row r="4" spans="1:6" ht="64.5" customHeight="1">
      <c r="A4" s="35" t="s">
        <v>8</v>
      </c>
      <c r="B4" s="35" t="s">
        <v>1</v>
      </c>
      <c r="C4" s="35" t="s">
        <v>4</v>
      </c>
      <c r="D4" s="35" t="s">
        <v>22</v>
      </c>
      <c r="E4" s="36" t="s">
        <v>21</v>
      </c>
    </row>
    <row r="5" spans="1:6" s="25" customFormat="1" ht="12" customHeight="1">
      <c r="A5" s="20">
        <v>1</v>
      </c>
      <c r="B5" s="20">
        <v>2</v>
      </c>
      <c r="C5" s="20">
        <v>3</v>
      </c>
      <c r="D5" s="20" t="s">
        <v>77</v>
      </c>
      <c r="E5" s="20" t="s">
        <v>53</v>
      </c>
    </row>
    <row r="6" spans="1:6" s="25" customFormat="1" ht="27.75" customHeight="1">
      <c r="A6" s="100" t="s">
        <v>12</v>
      </c>
      <c r="B6" s="13">
        <v>801</v>
      </c>
      <c r="C6" s="13">
        <v>80101</v>
      </c>
      <c r="D6" s="125" t="s">
        <v>101</v>
      </c>
      <c r="E6" s="221">
        <v>561900</v>
      </c>
    </row>
    <row r="7" spans="1:6" s="25" customFormat="1" ht="27.75" customHeight="1">
      <c r="A7" s="192" t="s">
        <v>13</v>
      </c>
      <c r="B7" s="13">
        <v>801</v>
      </c>
      <c r="C7" s="13">
        <v>80104</v>
      </c>
      <c r="D7" s="58" t="s">
        <v>51</v>
      </c>
      <c r="E7" s="222">
        <v>1441000</v>
      </c>
    </row>
    <row r="8" spans="1:6" ht="30" customHeight="1">
      <c r="A8" s="192" t="s">
        <v>13</v>
      </c>
      <c r="B8" s="13">
        <v>801</v>
      </c>
      <c r="C8" s="13">
        <v>80106</v>
      </c>
      <c r="D8" s="58" t="s">
        <v>51</v>
      </c>
      <c r="E8" s="222">
        <v>39000</v>
      </c>
    </row>
    <row r="9" spans="1:6" ht="30" customHeight="1">
      <c r="A9" s="424" t="s">
        <v>19</v>
      </c>
      <c r="B9" s="425"/>
      <c r="C9" s="425"/>
      <c r="D9" s="426"/>
      <c r="E9" s="223">
        <f>SUM(E6:E8)</f>
        <v>2041900</v>
      </c>
    </row>
    <row r="11" spans="1:6">
      <c r="A11" s="24"/>
    </row>
  </sheetData>
  <mergeCells count="2">
    <mergeCell ref="A2:E2"/>
    <mergeCell ref="A9:D9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showGridLines="0" defaultGridColor="0" colorId="8" workbookViewId="0">
      <selection activeCell="M4" sqref="M4"/>
    </sheetView>
  </sheetViews>
  <sheetFormatPr defaultRowHeight="12.75"/>
  <cols>
    <col min="1" max="1" width="6" style="7" bestFit="1" customWidth="1"/>
    <col min="2" max="2" width="8.85546875" style="7" bestFit="1" customWidth="1"/>
    <col min="3" max="3" width="13" style="7" customWidth="1"/>
    <col min="4" max="4" width="14" style="7" customWidth="1"/>
    <col min="5" max="5" width="14.28515625" style="7" customWidth="1"/>
    <col min="6" max="6" width="14.85546875" style="7" customWidth="1"/>
    <col min="7" max="7" width="15.140625" style="7" customWidth="1"/>
    <col min="8" max="8" width="15.85546875" style="7" customWidth="1"/>
    <col min="9" max="9" width="15" style="7" customWidth="1"/>
    <col min="10" max="10" width="18.140625" style="7" customWidth="1"/>
    <col min="11" max="11" width="15" style="7" customWidth="1"/>
  </cols>
  <sheetData>
    <row r="1" spans="1:11" ht="58.5" customHeight="1">
      <c r="J1" s="306" t="s">
        <v>179</v>
      </c>
      <c r="K1" s="306"/>
    </row>
    <row r="2" spans="1:11" ht="75" customHeight="1">
      <c r="A2" s="302" t="s">
        <v>125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1" ht="12" customHeight="1" thickBot="1">
      <c r="E3" s="27"/>
      <c r="F3" s="27"/>
      <c r="G3" s="27"/>
      <c r="H3" s="32"/>
      <c r="I3" s="8"/>
      <c r="K3" s="2" t="s">
        <v>0</v>
      </c>
    </row>
    <row r="4" spans="1:11" s="26" customFormat="1" ht="17.25" customHeight="1" thickBot="1">
      <c r="A4" s="310" t="s">
        <v>1</v>
      </c>
      <c r="B4" s="310" t="s">
        <v>4</v>
      </c>
      <c r="C4" s="313" t="s">
        <v>23</v>
      </c>
      <c r="D4" s="316" t="s">
        <v>33</v>
      </c>
      <c r="E4" s="319" t="s">
        <v>2</v>
      </c>
      <c r="F4" s="320"/>
      <c r="G4" s="320"/>
      <c r="H4" s="320"/>
      <c r="I4" s="320"/>
      <c r="J4" s="320"/>
      <c r="K4" s="321"/>
    </row>
    <row r="5" spans="1:11" s="26" customFormat="1" ht="12" customHeight="1">
      <c r="A5" s="311"/>
      <c r="B5" s="311"/>
      <c r="C5" s="314"/>
      <c r="D5" s="317"/>
      <c r="E5" s="322" t="s">
        <v>5</v>
      </c>
      <c r="F5" s="324" t="s">
        <v>2</v>
      </c>
      <c r="G5" s="308"/>
      <c r="H5" s="308"/>
      <c r="I5" s="308"/>
      <c r="J5" s="308"/>
      <c r="K5" s="322" t="s">
        <v>7</v>
      </c>
    </row>
    <row r="6" spans="1:11" s="26" customFormat="1" ht="31.5" customHeight="1">
      <c r="A6" s="311"/>
      <c r="B6" s="311"/>
      <c r="C6" s="314"/>
      <c r="D6" s="317"/>
      <c r="E6" s="322"/>
      <c r="F6" s="325" t="s">
        <v>25</v>
      </c>
      <c r="G6" s="326"/>
      <c r="H6" s="307" t="s">
        <v>26</v>
      </c>
      <c r="I6" s="307" t="s">
        <v>31</v>
      </c>
      <c r="J6" s="307" t="s">
        <v>32</v>
      </c>
      <c r="K6" s="322"/>
    </row>
    <row r="7" spans="1:11" ht="100.5" customHeight="1" thickBot="1">
      <c r="A7" s="312"/>
      <c r="B7" s="312"/>
      <c r="C7" s="315"/>
      <c r="D7" s="318"/>
      <c r="E7" s="323"/>
      <c r="F7" s="38" t="s">
        <v>24</v>
      </c>
      <c r="G7" s="39" t="s">
        <v>27</v>
      </c>
      <c r="H7" s="308"/>
      <c r="I7" s="308"/>
      <c r="J7" s="308"/>
      <c r="K7" s="323"/>
    </row>
    <row r="8" spans="1:11" ht="11.25" customHeight="1">
      <c r="A8" s="40">
        <v>1</v>
      </c>
      <c r="B8" s="40">
        <v>2</v>
      </c>
      <c r="C8" s="40">
        <v>3</v>
      </c>
      <c r="D8" s="41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</row>
    <row r="9" spans="1:11" ht="20.100000000000001" customHeight="1">
      <c r="A9" s="115">
        <v>750</v>
      </c>
      <c r="B9" s="115">
        <v>75011</v>
      </c>
      <c r="C9" s="116">
        <v>78200</v>
      </c>
      <c r="D9" s="116">
        <v>78200</v>
      </c>
      <c r="E9" s="116">
        <v>78200</v>
      </c>
      <c r="F9" s="117">
        <v>78200</v>
      </c>
      <c r="G9" s="117">
        <f>E9-F9+H9+I9</f>
        <v>0</v>
      </c>
      <c r="H9" s="118">
        <v>0</v>
      </c>
      <c r="I9" s="118">
        <v>0</v>
      </c>
      <c r="J9" s="118">
        <v>0</v>
      </c>
      <c r="K9" s="118">
        <v>0</v>
      </c>
    </row>
    <row r="10" spans="1:11" ht="20.100000000000001" customHeight="1">
      <c r="A10" s="115">
        <v>751</v>
      </c>
      <c r="B10" s="115">
        <v>75101</v>
      </c>
      <c r="C10" s="116">
        <v>1800</v>
      </c>
      <c r="D10" s="116">
        <v>1800</v>
      </c>
      <c r="E10" s="117">
        <v>1800</v>
      </c>
      <c r="F10" s="117">
        <v>1800</v>
      </c>
      <c r="G10" s="117">
        <f t="shared" ref="G10:G12" si="0">E10-F10+H10+I10</f>
        <v>0</v>
      </c>
      <c r="H10" s="118">
        <v>0</v>
      </c>
      <c r="I10" s="118">
        <v>0</v>
      </c>
      <c r="J10" s="118">
        <v>0</v>
      </c>
      <c r="K10" s="118">
        <v>0</v>
      </c>
    </row>
    <row r="11" spans="1:11" ht="20.100000000000001" customHeight="1">
      <c r="A11" s="115">
        <v>852</v>
      </c>
      <c r="B11" s="115">
        <v>85212</v>
      </c>
      <c r="C11" s="73">
        <v>1947000</v>
      </c>
      <c r="D11" s="73">
        <v>1947000</v>
      </c>
      <c r="E11" s="73">
        <v>1947000</v>
      </c>
      <c r="F11" s="117">
        <v>94660</v>
      </c>
      <c r="G11" s="117">
        <f>E11-F11-H11-I11-J11</f>
        <v>8150</v>
      </c>
      <c r="H11" s="118">
        <v>0</v>
      </c>
      <c r="I11" s="117">
        <v>1844190</v>
      </c>
      <c r="J11" s="118">
        <v>0</v>
      </c>
      <c r="K11" s="118">
        <v>0</v>
      </c>
    </row>
    <row r="12" spans="1:11" ht="20.100000000000001" customHeight="1">
      <c r="A12" s="115">
        <v>852</v>
      </c>
      <c r="B12" s="115">
        <v>85213</v>
      </c>
      <c r="C12" s="116">
        <v>9000</v>
      </c>
      <c r="D12" s="116">
        <v>9000</v>
      </c>
      <c r="E12" s="117">
        <v>9000</v>
      </c>
      <c r="F12" s="117">
        <v>0</v>
      </c>
      <c r="G12" s="117">
        <f t="shared" si="0"/>
        <v>9000</v>
      </c>
      <c r="H12" s="118">
        <v>0</v>
      </c>
      <c r="I12" s="118">
        <v>0</v>
      </c>
      <c r="J12" s="118">
        <v>0</v>
      </c>
      <c r="K12" s="118">
        <v>0</v>
      </c>
    </row>
    <row r="13" spans="1:11" ht="20.100000000000001" customHeight="1">
      <c r="A13" s="54" t="s">
        <v>19</v>
      </c>
      <c r="B13" s="55"/>
      <c r="C13" s="56">
        <f t="shared" ref="C13:K13" si="1">SUM(C9:C12)</f>
        <v>2036000</v>
      </c>
      <c r="D13" s="37">
        <f t="shared" si="1"/>
        <v>2036000</v>
      </c>
      <c r="E13" s="53">
        <f t="shared" si="1"/>
        <v>2036000</v>
      </c>
      <c r="F13" s="199">
        <f t="shared" si="1"/>
        <v>174660</v>
      </c>
      <c r="G13" s="199">
        <f t="shared" si="1"/>
        <v>17150</v>
      </c>
      <c r="H13" s="199">
        <f t="shared" si="1"/>
        <v>0</v>
      </c>
      <c r="I13" s="199">
        <f t="shared" si="1"/>
        <v>1844190</v>
      </c>
      <c r="J13" s="57">
        <f t="shared" si="1"/>
        <v>0</v>
      </c>
      <c r="K13" s="57">
        <f t="shared" si="1"/>
        <v>0</v>
      </c>
    </row>
    <row r="15" spans="1:11">
      <c r="A15" s="309"/>
      <c r="B15" s="309"/>
      <c r="C15" s="309"/>
      <c r="D15" s="309"/>
      <c r="E15" s="309"/>
      <c r="F15" s="309"/>
      <c r="G15" s="309"/>
      <c r="H15" s="33"/>
    </row>
    <row r="16" spans="1:11">
      <c r="A16" s="309" t="s">
        <v>126</v>
      </c>
      <c r="B16" s="309"/>
      <c r="C16" s="309"/>
      <c r="D16" s="309"/>
      <c r="E16" s="309"/>
      <c r="F16" s="309"/>
      <c r="G16" s="309"/>
      <c r="H16" s="33"/>
    </row>
  </sheetData>
  <mergeCells count="16">
    <mergeCell ref="J1:K1"/>
    <mergeCell ref="H6:H7"/>
    <mergeCell ref="A16:G16"/>
    <mergeCell ref="A15:G15"/>
    <mergeCell ref="A2:J2"/>
    <mergeCell ref="A4:A7"/>
    <mergeCell ref="B4:B7"/>
    <mergeCell ref="C4:C7"/>
    <mergeCell ref="D4:D7"/>
    <mergeCell ref="E4:K4"/>
    <mergeCell ref="E5:E7"/>
    <mergeCell ref="F5:J5"/>
    <mergeCell ref="K5:K7"/>
    <mergeCell ref="F6:G6"/>
    <mergeCell ref="I6:I7"/>
    <mergeCell ref="J6:J7"/>
  </mergeCells>
  <pageMargins left="0" right="0" top="0.47244094488188981" bottom="0.51181102362204722" header="0.51181102362204722" footer="0.51181102362204722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showGridLines="0" defaultGridColor="0" topLeftCell="A7" colorId="8" workbookViewId="0">
      <selection activeCell="L2" sqref="L2"/>
    </sheetView>
  </sheetViews>
  <sheetFormatPr defaultRowHeight="12.75"/>
  <cols>
    <col min="1" max="1" width="5.5703125" style="7" bestFit="1" customWidth="1"/>
    <col min="2" max="2" width="8.85546875" style="7" bestFit="1" customWidth="1"/>
    <col min="3" max="3" width="11" style="7" customWidth="1"/>
    <col min="4" max="4" width="13.28515625" style="7" customWidth="1"/>
    <col min="5" max="5" width="11.85546875" style="7" customWidth="1"/>
    <col min="6" max="8" width="16.7109375" style="7" customWidth="1"/>
    <col min="9" max="9" width="15" style="7" customWidth="1"/>
    <col min="10" max="10" width="18.140625" style="7" customWidth="1"/>
    <col min="11" max="11" width="15" style="7" customWidth="1"/>
  </cols>
  <sheetData>
    <row r="1" spans="1:11" ht="60" customHeight="1">
      <c r="J1" s="306" t="s">
        <v>180</v>
      </c>
      <c r="K1" s="306"/>
    </row>
    <row r="2" spans="1:11" ht="75" customHeight="1">
      <c r="A2" s="302" t="s">
        <v>181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1" ht="12" customHeight="1" thickBot="1">
      <c r="E3" s="27"/>
      <c r="F3" s="27"/>
      <c r="G3" s="27"/>
      <c r="H3" s="32"/>
      <c r="I3" s="8"/>
      <c r="K3" s="2" t="s">
        <v>0</v>
      </c>
    </row>
    <row r="4" spans="1:11" s="26" customFormat="1" ht="17.25" customHeight="1" thickBot="1">
      <c r="A4" s="331" t="s">
        <v>1</v>
      </c>
      <c r="B4" s="331" t="s">
        <v>4</v>
      </c>
      <c r="C4" s="334" t="s">
        <v>23</v>
      </c>
      <c r="D4" s="337" t="s">
        <v>33</v>
      </c>
      <c r="E4" s="340" t="s">
        <v>2</v>
      </c>
      <c r="F4" s="341"/>
      <c r="G4" s="341"/>
      <c r="H4" s="341"/>
      <c r="I4" s="341"/>
      <c r="J4" s="341"/>
      <c r="K4" s="342"/>
    </row>
    <row r="5" spans="1:11" s="26" customFormat="1" ht="12" customHeight="1">
      <c r="A5" s="332"/>
      <c r="B5" s="332"/>
      <c r="C5" s="335"/>
      <c r="D5" s="338"/>
      <c r="E5" s="343" t="s">
        <v>5</v>
      </c>
      <c r="F5" s="345" t="s">
        <v>2</v>
      </c>
      <c r="G5" s="330"/>
      <c r="H5" s="330"/>
      <c r="I5" s="330"/>
      <c r="J5" s="330"/>
      <c r="K5" s="343" t="s">
        <v>7</v>
      </c>
    </row>
    <row r="6" spans="1:11" s="26" customFormat="1" ht="31.5" customHeight="1">
      <c r="A6" s="332"/>
      <c r="B6" s="332"/>
      <c r="C6" s="335"/>
      <c r="D6" s="338"/>
      <c r="E6" s="343"/>
      <c r="F6" s="327" t="s">
        <v>25</v>
      </c>
      <c r="G6" s="328"/>
      <c r="H6" s="329" t="s">
        <v>26</v>
      </c>
      <c r="I6" s="329" t="s">
        <v>31</v>
      </c>
      <c r="J6" s="329" t="s">
        <v>34</v>
      </c>
      <c r="K6" s="343"/>
    </row>
    <row r="7" spans="1:11" ht="153" customHeight="1" thickBot="1">
      <c r="A7" s="333"/>
      <c r="B7" s="333"/>
      <c r="C7" s="336"/>
      <c r="D7" s="339"/>
      <c r="E7" s="344"/>
      <c r="F7" s="28" t="s">
        <v>24</v>
      </c>
      <c r="G7" s="29" t="s">
        <v>27</v>
      </c>
      <c r="H7" s="330"/>
      <c r="I7" s="330"/>
      <c r="J7" s="330"/>
      <c r="K7" s="344"/>
    </row>
    <row r="8" spans="1:11" ht="11.25" customHeight="1">
      <c r="A8" s="20">
        <v>1</v>
      </c>
      <c r="B8" s="20">
        <v>2</v>
      </c>
      <c r="C8" s="20">
        <v>3</v>
      </c>
      <c r="D8" s="3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</row>
    <row r="9" spans="1:11" ht="20.100000000000001" customHeight="1">
      <c r="A9" s="72">
        <v>801</v>
      </c>
      <c r="B9" s="72">
        <v>80104</v>
      </c>
      <c r="C9" s="205">
        <v>226000</v>
      </c>
      <c r="D9" s="205">
        <v>226000</v>
      </c>
      <c r="E9" s="205">
        <v>226000</v>
      </c>
      <c r="F9" s="206">
        <v>0</v>
      </c>
      <c r="G9" s="205">
        <v>226000</v>
      </c>
      <c r="H9" s="206">
        <v>0</v>
      </c>
      <c r="I9" s="206">
        <v>0</v>
      </c>
      <c r="J9" s="206">
        <v>0</v>
      </c>
      <c r="K9" s="206">
        <v>0</v>
      </c>
    </row>
    <row r="10" spans="1:11" ht="20.100000000000001" customHeight="1">
      <c r="A10" s="124">
        <v>801</v>
      </c>
      <c r="B10" s="72">
        <v>80106</v>
      </c>
      <c r="C10" s="205">
        <v>0</v>
      </c>
      <c r="D10" s="205">
        <v>12000</v>
      </c>
      <c r="E10" s="205">
        <v>12000</v>
      </c>
      <c r="F10" s="207">
        <v>0</v>
      </c>
      <c r="G10" s="205">
        <v>12000</v>
      </c>
      <c r="H10" s="207">
        <v>0</v>
      </c>
      <c r="I10" s="207">
        <v>0</v>
      </c>
      <c r="J10" s="207">
        <v>0</v>
      </c>
      <c r="K10" s="207"/>
    </row>
    <row r="11" spans="1:11" ht="20.100000000000001" customHeight="1">
      <c r="A11" s="124">
        <v>851</v>
      </c>
      <c r="B11" s="72">
        <v>85154</v>
      </c>
      <c r="C11" s="205">
        <v>0</v>
      </c>
      <c r="D11" s="205">
        <v>8000</v>
      </c>
      <c r="E11" s="205">
        <v>8000</v>
      </c>
      <c r="F11" s="207">
        <v>0</v>
      </c>
      <c r="G11" s="205">
        <v>0</v>
      </c>
      <c r="H11" s="207">
        <v>8000</v>
      </c>
      <c r="I11" s="207">
        <v>0</v>
      </c>
      <c r="J11" s="207">
        <v>0</v>
      </c>
      <c r="K11" s="208">
        <v>0</v>
      </c>
    </row>
    <row r="12" spans="1:11" ht="20.100000000000001" customHeight="1">
      <c r="A12" s="124">
        <v>900</v>
      </c>
      <c r="B12" s="72">
        <v>90013</v>
      </c>
      <c r="C12" s="205">
        <v>0</v>
      </c>
      <c r="D12" s="209">
        <v>500000</v>
      </c>
      <c r="E12" s="209">
        <v>500000</v>
      </c>
      <c r="F12" s="207">
        <v>0</v>
      </c>
      <c r="G12" s="205">
        <v>0</v>
      </c>
      <c r="H12" s="207">
        <v>500000</v>
      </c>
      <c r="I12" s="207">
        <v>0</v>
      </c>
      <c r="J12" s="207">
        <v>0</v>
      </c>
      <c r="K12" s="209">
        <v>0</v>
      </c>
    </row>
    <row r="13" spans="1:11" ht="20.100000000000001" customHeight="1">
      <c r="A13" s="54" t="s">
        <v>19</v>
      </c>
      <c r="B13" s="55"/>
      <c r="C13" s="210">
        <f>SUM(C9:C12)</f>
        <v>226000</v>
      </c>
      <c r="D13" s="210">
        <f>SUM(D9:D12)</f>
        <v>746000</v>
      </c>
      <c r="E13" s="210">
        <f>SUM(E9:E12)</f>
        <v>746000</v>
      </c>
      <c r="F13" s="210">
        <f t="shared" ref="F13:K13" si="0">SUM(F9:F12)</f>
        <v>0</v>
      </c>
      <c r="G13" s="210">
        <f t="shared" si="0"/>
        <v>238000</v>
      </c>
      <c r="H13" s="210">
        <f t="shared" si="0"/>
        <v>508000</v>
      </c>
      <c r="I13" s="210">
        <f t="shared" si="0"/>
        <v>0</v>
      </c>
      <c r="J13" s="210">
        <f t="shared" si="0"/>
        <v>0</v>
      </c>
      <c r="K13" s="210">
        <f t="shared" si="0"/>
        <v>0</v>
      </c>
    </row>
    <row r="15" spans="1:11">
      <c r="A15" s="309"/>
      <c r="B15" s="309"/>
      <c r="C15" s="309"/>
      <c r="D15" s="309"/>
      <c r="E15" s="309"/>
      <c r="F15" s="309"/>
      <c r="G15" s="309"/>
      <c r="H15" s="33"/>
    </row>
    <row r="16" spans="1:11">
      <c r="A16" s="309"/>
      <c r="B16" s="309"/>
      <c r="C16" s="309"/>
      <c r="D16" s="309"/>
      <c r="E16" s="309"/>
      <c r="F16" s="309"/>
      <c r="G16" s="309"/>
      <c r="H16" s="33"/>
    </row>
  </sheetData>
  <mergeCells count="16">
    <mergeCell ref="J1:K1"/>
    <mergeCell ref="A16:G16"/>
    <mergeCell ref="A15:G15"/>
    <mergeCell ref="F6:G6"/>
    <mergeCell ref="I6:I7"/>
    <mergeCell ref="J6:J7"/>
    <mergeCell ref="A2:J2"/>
    <mergeCell ref="A4:A7"/>
    <mergeCell ref="B4:B7"/>
    <mergeCell ref="C4:C7"/>
    <mergeCell ref="D4:D7"/>
    <mergeCell ref="E4:K4"/>
    <mergeCell ref="E5:E7"/>
    <mergeCell ref="F5:J5"/>
    <mergeCell ref="K5:K7"/>
    <mergeCell ref="H6:H7"/>
  </mergeCells>
  <printOptions horizontalCentered="1"/>
  <pageMargins left="0" right="0" top="0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"/>
  <sheetViews>
    <sheetView showGridLines="0" workbookViewId="0">
      <selection activeCell="L9" sqref="L9"/>
    </sheetView>
  </sheetViews>
  <sheetFormatPr defaultRowHeight="12.75"/>
  <cols>
    <col min="2" max="2" width="38.85546875" customWidth="1"/>
    <col min="3" max="3" width="11.7109375" customWidth="1"/>
    <col min="4" max="4" width="14.5703125" customWidth="1"/>
    <col min="5" max="5" width="10.7109375" customWidth="1"/>
    <col min="6" max="6" width="12.140625" customWidth="1"/>
    <col min="8" max="8" width="12" customWidth="1"/>
  </cols>
  <sheetData>
    <row r="1" spans="1:8" ht="86.25" customHeight="1">
      <c r="A1" s="347"/>
      <c r="B1" s="347"/>
      <c r="C1" s="347"/>
      <c r="D1" s="347"/>
      <c r="E1" s="347"/>
      <c r="F1" s="347"/>
      <c r="G1" s="306" t="s">
        <v>182</v>
      </c>
      <c r="H1" s="306"/>
    </row>
    <row r="2" spans="1:8" ht="16.5">
      <c r="A2" s="302" t="s">
        <v>183</v>
      </c>
      <c r="B2" s="303"/>
      <c r="C2" s="303"/>
      <c r="D2" s="303"/>
      <c r="E2" s="303"/>
      <c r="F2" s="348"/>
      <c r="G2" s="348"/>
      <c r="H2" s="348"/>
    </row>
    <row r="3" spans="1:8">
      <c r="A3" s="7"/>
      <c r="B3" s="7"/>
      <c r="C3" s="7"/>
      <c r="D3" s="7"/>
      <c r="E3" s="7"/>
      <c r="F3" s="7"/>
      <c r="G3" s="7"/>
      <c r="H3" s="2" t="s">
        <v>0</v>
      </c>
    </row>
    <row r="4" spans="1:8">
      <c r="A4" s="349"/>
      <c r="B4" s="349" t="s">
        <v>16</v>
      </c>
      <c r="C4" s="346" t="s">
        <v>17</v>
      </c>
      <c r="D4" s="346" t="s">
        <v>93</v>
      </c>
      <c r="E4" s="346"/>
      <c r="F4" s="346" t="s">
        <v>94</v>
      </c>
      <c r="G4" s="346"/>
      <c r="H4" s="346" t="s">
        <v>18</v>
      </c>
    </row>
    <row r="5" spans="1:8">
      <c r="A5" s="349"/>
      <c r="B5" s="349"/>
      <c r="C5" s="346"/>
      <c r="D5" s="346" t="s">
        <v>95</v>
      </c>
      <c r="E5" s="119" t="s">
        <v>6</v>
      </c>
      <c r="F5" s="346" t="s">
        <v>95</v>
      </c>
      <c r="G5" s="346" t="s">
        <v>96</v>
      </c>
      <c r="H5" s="346"/>
    </row>
    <row r="6" spans="1:8">
      <c r="A6" s="349"/>
      <c r="B6" s="349"/>
      <c r="C6" s="346"/>
      <c r="D6" s="346"/>
      <c r="E6" s="346" t="s">
        <v>97</v>
      </c>
      <c r="F6" s="346"/>
      <c r="G6" s="346"/>
      <c r="H6" s="346"/>
    </row>
    <row r="7" spans="1:8" ht="37.5" customHeight="1">
      <c r="A7" s="349"/>
      <c r="B7" s="349"/>
      <c r="C7" s="346"/>
      <c r="D7" s="346"/>
      <c r="E7" s="346"/>
      <c r="F7" s="346"/>
      <c r="G7" s="346"/>
      <c r="H7" s="346"/>
    </row>
    <row r="8" spans="1:8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</row>
    <row r="9" spans="1:8" ht="25.5" customHeight="1">
      <c r="A9" s="120" t="s">
        <v>98</v>
      </c>
      <c r="B9" s="121" t="s">
        <v>99</v>
      </c>
      <c r="C9" s="37">
        <f>C11</f>
        <v>271602</v>
      </c>
      <c r="D9" s="37">
        <f t="shared" ref="D9:H9" si="0">D11</f>
        <v>4227000</v>
      </c>
      <c r="E9" s="37">
        <f t="shared" si="0"/>
        <v>0</v>
      </c>
      <c r="F9" s="37">
        <f t="shared" si="0"/>
        <v>4152662</v>
      </c>
      <c r="G9" s="37">
        <f t="shared" si="0"/>
        <v>198336</v>
      </c>
      <c r="H9" s="37">
        <f t="shared" si="0"/>
        <v>345940</v>
      </c>
    </row>
    <row r="10" spans="1:8">
      <c r="A10" s="122"/>
      <c r="B10" s="80" t="s">
        <v>2</v>
      </c>
      <c r="C10" s="72"/>
      <c r="D10" s="72"/>
      <c r="E10" s="72"/>
      <c r="F10" s="72"/>
      <c r="G10" s="72"/>
      <c r="H10" s="72"/>
    </row>
    <row r="11" spans="1:8" ht="34.5" customHeight="1">
      <c r="A11" s="122"/>
      <c r="B11" s="123" t="s">
        <v>100</v>
      </c>
      <c r="C11" s="73">
        <v>271602</v>
      </c>
      <c r="D11" s="73">
        <v>4227000</v>
      </c>
      <c r="E11" s="73">
        <v>0</v>
      </c>
      <c r="F11" s="73">
        <v>4152662</v>
      </c>
      <c r="G11" s="73">
        <v>198336</v>
      </c>
      <c r="H11" s="73">
        <v>345940</v>
      </c>
    </row>
  </sheetData>
  <mergeCells count="13">
    <mergeCell ref="E6:E7"/>
    <mergeCell ref="G1:H1"/>
    <mergeCell ref="A1:F1"/>
    <mergeCell ref="A2:H2"/>
    <mergeCell ref="A4:A7"/>
    <mergeCell ref="B4:B7"/>
    <mergeCell ref="C4:C7"/>
    <mergeCell ref="D4:E4"/>
    <mergeCell ref="F4:G4"/>
    <mergeCell ref="H4:H7"/>
    <mergeCell ref="D5:D7"/>
    <mergeCell ref="F5:F7"/>
    <mergeCell ref="G5:G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6"/>
  <sheetViews>
    <sheetView showGridLines="0" defaultGridColor="0" colorId="7" workbookViewId="0">
      <selection activeCell="G33" sqref="G33"/>
    </sheetView>
  </sheetViews>
  <sheetFormatPr defaultRowHeight="12.75"/>
  <cols>
    <col min="1" max="1" width="6" customWidth="1"/>
    <col min="2" max="2" width="8.7109375" customWidth="1"/>
    <col min="3" max="3" width="35.7109375" customWidth="1"/>
    <col min="4" max="4" width="18" customWidth="1"/>
    <col min="5" max="5" width="18" style="7" customWidth="1"/>
  </cols>
  <sheetData>
    <row r="1" spans="1:6" ht="48.75" customHeight="1">
      <c r="E1" s="306" t="s">
        <v>142</v>
      </c>
      <c r="F1" s="306"/>
    </row>
    <row r="2" spans="1:6" ht="47.25" customHeight="1">
      <c r="A2" s="352" t="s">
        <v>124</v>
      </c>
      <c r="B2" s="352"/>
      <c r="C2" s="352"/>
      <c r="D2" s="352"/>
      <c r="E2" s="353"/>
    </row>
    <row r="3" spans="1:6" ht="9.75" customHeight="1">
      <c r="A3" s="1"/>
      <c r="B3" s="1"/>
      <c r="C3" s="1"/>
      <c r="D3" s="1"/>
      <c r="E3" s="2" t="s">
        <v>0</v>
      </c>
    </row>
    <row r="4" spans="1:6" s="3" customFormat="1" ht="15" customHeight="1">
      <c r="A4" s="354" t="s">
        <v>1</v>
      </c>
      <c r="B4" s="354" t="s">
        <v>4</v>
      </c>
      <c r="C4" s="354" t="s">
        <v>30</v>
      </c>
      <c r="D4" s="355" t="s">
        <v>128</v>
      </c>
      <c r="E4" s="59" t="s">
        <v>2</v>
      </c>
    </row>
    <row r="5" spans="1:6" s="4" customFormat="1" ht="51" customHeight="1">
      <c r="A5" s="354"/>
      <c r="B5" s="354"/>
      <c r="C5" s="354"/>
      <c r="D5" s="356"/>
      <c r="E5" s="193" t="s">
        <v>129</v>
      </c>
    </row>
    <row r="6" spans="1:6" s="3" customFormat="1">
      <c r="A6" s="5">
        <v>1</v>
      </c>
      <c r="B6" s="5">
        <v>2</v>
      </c>
      <c r="C6" s="5">
        <v>3</v>
      </c>
      <c r="D6" s="5">
        <v>4</v>
      </c>
      <c r="E6" s="5">
        <v>6</v>
      </c>
    </row>
    <row r="7" spans="1:6" s="3" customFormat="1" ht="17.100000000000001" customHeight="1">
      <c r="A7" s="6">
        <v>921</v>
      </c>
      <c r="B7" s="6">
        <v>92109</v>
      </c>
      <c r="C7" s="229" t="s">
        <v>71</v>
      </c>
      <c r="D7" s="196">
        <f>E7</f>
        <v>16008.18</v>
      </c>
      <c r="E7" s="196">
        <v>16008.18</v>
      </c>
    </row>
    <row r="8" spans="1:6" s="3" customFormat="1" ht="17.100000000000001" customHeight="1">
      <c r="A8" s="6">
        <v>926</v>
      </c>
      <c r="B8" s="6">
        <v>92695</v>
      </c>
      <c r="C8" s="229" t="s">
        <v>72</v>
      </c>
      <c r="D8" s="196">
        <f t="shared" ref="D8:D35" si="0">E8</f>
        <v>12277.19</v>
      </c>
      <c r="E8" s="194">
        <v>12277.19</v>
      </c>
    </row>
    <row r="9" spans="1:6" s="3" customFormat="1" ht="17.100000000000001" customHeight="1">
      <c r="A9" s="6">
        <v>900</v>
      </c>
      <c r="B9" s="6">
        <v>90002</v>
      </c>
      <c r="C9" s="357" t="s">
        <v>57</v>
      </c>
      <c r="D9" s="364">
        <v>17315.62</v>
      </c>
      <c r="E9" s="196">
        <v>5000</v>
      </c>
    </row>
    <row r="10" spans="1:6" s="3" customFormat="1" ht="17.100000000000001" customHeight="1">
      <c r="A10" s="360">
        <v>926</v>
      </c>
      <c r="B10" s="6">
        <v>92601</v>
      </c>
      <c r="C10" s="358"/>
      <c r="D10" s="365"/>
      <c r="E10" s="196">
        <v>5000</v>
      </c>
    </row>
    <row r="11" spans="1:6" s="3" customFormat="1" ht="17.100000000000001" customHeight="1">
      <c r="A11" s="361"/>
      <c r="B11" s="6">
        <v>92695</v>
      </c>
      <c r="C11" s="359"/>
      <c r="D11" s="366"/>
      <c r="E11" s="196">
        <v>7315.62</v>
      </c>
    </row>
    <row r="12" spans="1:6" s="3" customFormat="1" ht="17.100000000000001" customHeight="1">
      <c r="A12" s="6">
        <v>921</v>
      </c>
      <c r="B12" s="6">
        <v>92109</v>
      </c>
      <c r="C12" s="230" t="s">
        <v>58</v>
      </c>
      <c r="D12" s="196">
        <f t="shared" si="0"/>
        <v>11479.97</v>
      </c>
      <c r="E12" s="195">
        <v>11479.97</v>
      </c>
    </row>
    <row r="13" spans="1:6" s="3" customFormat="1" ht="17.100000000000001" customHeight="1">
      <c r="A13" s="6">
        <v>900</v>
      </c>
      <c r="B13" s="6">
        <v>90095</v>
      </c>
      <c r="C13" s="362" t="s">
        <v>84</v>
      </c>
      <c r="D13" s="364">
        <v>16805.400000000001</v>
      </c>
      <c r="E13" s="195">
        <v>10000</v>
      </c>
    </row>
    <row r="14" spans="1:6" s="3" customFormat="1" ht="17.100000000000001" customHeight="1">
      <c r="A14" s="6">
        <v>921</v>
      </c>
      <c r="B14" s="6">
        <v>92195</v>
      </c>
      <c r="C14" s="363"/>
      <c r="D14" s="366"/>
      <c r="E14" s="195">
        <v>6805.4</v>
      </c>
    </row>
    <row r="15" spans="1:6" s="3" customFormat="1" ht="17.100000000000001" customHeight="1">
      <c r="A15" s="360">
        <v>900</v>
      </c>
      <c r="B15" s="6">
        <v>90004</v>
      </c>
      <c r="C15" s="357" t="s">
        <v>83</v>
      </c>
      <c r="D15" s="364">
        <v>9885.5300000000007</v>
      </c>
      <c r="E15" s="195">
        <v>8000</v>
      </c>
    </row>
    <row r="16" spans="1:6" s="3" customFormat="1" ht="17.100000000000001" customHeight="1">
      <c r="A16" s="361"/>
      <c r="B16" s="6">
        <v>90095</v>
      </c>
      <c r="C16" s="359"/>
      <c r="D16" s="366"/>
      <c r="E16" s="195">
        <v>1885.53</v>
      </c>
    </row>
    <row r="17" spans="1:5" s="3" customFormat="1" ht="17.100000000000001" customHeight="1">
      <c r="A17" s="6">
        <v>900</v>
      </c>
      <c r="B17" s="6">
        <v>90095</v>
      </c>
      <c r="C17" s="230" t="s">
        <v>68</v>
      </c>
      <c r="D17" s="196">
        <f t="shared" si="0"/>
        <v>9580</v>
      </c>
      <c r="E17" s="195">
        <v>9580</v>
      </c>
    </row>
    <row r="18" spans="1:5" s="3" customFormat="1" ht="17.100000000000001" customHeight="1">
      <c r="A18" s="6">
        <v>600</v>
      </c>
      <c r="B18" s="6">
        <v>60016</v>
      </c>
      <c r="C18" s="230" t="s">
        <v>70</v>
      </c>
      <c r="D18" s="196">
        <f t="shared" si="0"/>
        <v>26754.7</v>
      </c>
      <c r="E18" s="195">
        <v>26754.7</v>
      </c>
    </row>
    <row r="19" spans="1:5" s="3" customFormat="1" ht="17.100000000000001" customHeight="1">
      <c r="A19" s="6">
        <v>900</v>
      </c>
      <c r="B19" s="6">
        <v>90095</v>
      </c>
      <c r="C19" s="357" t="s">
        <v>59</v>
      </c>
      <c r="D19" s="364">
        <v>16000</v>
      </c>
      <c r="E19" s="195">
        <v>11000</v>
      </c>
    </row>
    <row r="20" spans="1:5" s="3" customFormat="1" ht="17.100000000000001" customHeight="1">
      <c r="A20" s="6">
        <v>921</v>
      </c>
      <c r="B20" s="6">
        <v>92109</v>
      </c>
      <c r="C20" s="359"/>
      <c r="D20" s="366"/>
      <c r="E20" s="195">
        <v>5000</v>
      </c>
    </row>
    <row r="21" spans="1:5" s="3" customFormat="1" ht="17.100000000000001" customHeight="1">
      <c r="A21" s="360">
        <v>900</v>
      </c>
      <c r="B21" s="6">
        <v>90004</v>
      </c>
      <c r="C21" s="357" t="s">
        <v>60</v>
      </c>
      <c r="D21" s="364">
        <v>11224.86</v>
      </c>
      <c r="E21" s="195">
        <v>1000</v>
      </c>
    </row>
    <row r="22" spans="1:5" s="3" customFormat="1" ht="17.100000000000001" customHeight="1">
      <c r="A22" s="361"/>
      <c r="B22" s="6">
        <v>90095</v>
      </c>
      <c r="C22" s="358"/>
      <c r="D22" s="365"/>
      <c r="E22" s="195">
        <v>8642.86</v>
      </c>
    </row>
    <row r="23" spans="1:5" s="3" customFormat="1" ht="17.100000000000001" customHeight="1">
      <c r="A23" s="6">
        <v>921</v>
      </c>
      <c r="B23" s="6">
        <v>92195</v>
      </c>
      <c r="C23" s="359"/>
      <c r="D23" s="366"/>
      <c r="E23" s="195">
        <v>1582</v>
      </c>
    </row>
    <row r="24" spans="1:5" s="3" customFormat="1" ht="17.100000000000001" customHeight="1">
      <c r="A24" s="6">
        <v>900</v>
      </c>
      <c r="B24" s="6">
        <v>90095</v>
      </c>
      <c r="C24" s="357" t="s">
        <v>69</v>
      </c>
      <c r="D24" s="196">
        <f t="shared" si="0"/>
        <v>14008</v>
      </c>
      <c r="E24" s="195">
        <v>14008</v>
      </c>
    </row>
    <row r="25" spans="1:5" s="3" customFormat="1" ht="17.100000000000001" customHeight="1">
      <c r="A25" s="6">
        <v>926</v>
      </c>
      <c r="B25" s="6">
        <v>92695</v>
      </c>
      <c r="C25" s="359"/>
      <c r="D25" s="196">
        <f t="shared" si="0"/>
        <v>12916</v>
      </c>
      <c r="E25" s="195">
        <v>12916</v>
      </c>
    </row>
    <row r="26" spans="1:5" s="3" customFormat="1" ht="17.100000000000001" customHeight="1">
      <c r="A26" s="6">
        <v>851</v>
      </c>
      <c r="B26" s="6">
        <v>85195</v>
      </c>
      <c r="C26" s="357" t="s">
        <v>61</v>
      </c>
      <c r="D26" s="364">
        <v>31888.799999999999</v>
      </c>
      <c r="E26" s="196">
        <v>6000</v>
      </c>
    </row>
    <row r="27" spans="1:5" s="3" customFormat="1" ht="17.100000000000001" customHeight="1">
      <c r="A27" s="6">
        <v>900</v>
      </c>
      <c r="B27" s="6">
        <v>90095</v>
      </c>
      <c r="C27" s="358"/>
      <c r="D27" s="365"/>
      <c r="E27" s="196">
        <v>20888.8</v>
      </c>
    </row>
    <row r="28" spans="1:5" s="3" customFormat="1" ht="17.100000000000001" customHeight="1">
      <c r="A28" s="6">
        <v>921</v>
      </c>
      <c r="B28" s="6">
        <v>92195</v>
      </c>
      <c r="C28" s="359"/>
      <c r="D28" s="366"/>
      <c r="E28" s="196">
        <v>5000</v>
      </c>
    </row>
    <row r="29" spans="1:5" s="3" customFormat="1" ht="17.100000000000001" customHeight="1">
      <c r="A29" s="6">
        <v>900</v>
      </c>
      <c r="B29" s="6">
        <v>90095</v>
      </c>
      <c r="C29" s="230" t="s">
        <v>62</v>
      </c>
      <c r="D29" s="196">
        <f t="shared" si="0"/>
        <v>14318.07</v>
      </c>
      <c r="E29" s="195">
        <v>14318.07</v>
      </c>
    </row>
    <row r="30" spans="1:5" s="3" customFormat="1" ht="17.100000000000001" customHeight="1">
      <c r="A30" s="6">
        <v>600</v>
      </c>
      <c r="B30" s="6">
        <v>60016</v>
      </c>
      <c r="C30" s="357" t="s">
        <v>63</v>
      </c>
      <c r="D30" s="364">
        <v>12914.96</v>
      </c>
      <c r="E30" s="195">
        <v>12514.96</v>
      </c>
    </row>
    <row r="31" spans="1:5" s="3" customFormat="1" ht="17.100000000000001" customHeight="1">
      <c r="A31" s="6">
        <v>921</v>
      </c>
      <c r="B31" s="6">
        <v>92109</v>
      </c>
      <c r="C31" s="359"/>
      <c r="D31" s="366"/>
      <c r="E31" s="195">
        <v>400</v>
      </c>
    </row>
    <row r="32" spans="1:5" s="3" customFormat="1" ht="17.100000000000001" customHeight="1">
      <c r="A32" s="6">
        <v>921</v>
      </c>
      <c r="B32" s="6">
        <v>92195</v>
      </c>
      <c r="C32" s="230" t="s">
        <v>64</v>
      </c>
      <c r="D32" s="196">
        <f t="shared" si="0"/>
        <v>9757.9699999999993</v>
      </c>
      <c r="E32" s="195">
        <v>9757.9699999999993</v>
      </c>
    </row>
    <row r="33" spans="1:5" s="3" customFormat="1" ht="17.100000000000001" customHeight="1">
      <c r="A33" s="6">
        <v>921</v>
      </c>
      <c r="B33" s="6">
        <v>92109</v>
      </c>
      <c r="C33" s="230" t="s">
        <v>65</v>
      </c>
      <c r="D33" s="196">
        <f t="shared" si="0"/>
        <v>23757.16</v>
      </c>
      <c r="E33" s="195">
        <v>23757.16</v>
      </c>
    </row>
    <row r="34" spans="1:5" s="3" customFormat="1" ht="17.100000000000001" customHeight="1">
      <c r="A34" s="6">
        <v>921</v>
      </c>
      <c r="B34" s="6">
        <v>92195</v>
      </c>
      <c r="C34" s="230" t="s">
        <v>66</v>
      </c>
      <c r="D34" s="196">
        <f t="shared" si="0"/>
        <v>17443</v>
      </c>
      <c r="E34" s="195">
        <v>17443</v>
      </c>
    </row>
    <row r="35" spans="1:5" ht="17.100000000000001" customHeight="1">
      <c r="A35" s="6">
        <v>900</v>
      </c>
      <c r="B35" s="6">
        <v>90015</v>
      </c>
      <c r="C35" s="231" t="s">
        <v>67</v>
      </c>
      <c r="D35" s="196">
        <f t="shared" si="0"/>
        <v>31888.799999999999</v>
      </c>
      <c r="E35" s="197">
        <v>31888.799999999999</v>
      </c>
    </row>
    <row r="36" spans="1:5" ht="17.100000000000001" customHeight="1">
      <c r="A36" s="350" t="s">
        <v>3</v>
      </c>
      <c r="B36" s="350"/>
      <c r="C36" s="350"/>
      <c r="D36" s="198">
        <f>SUM(D7:D35)</f>
        <v>316224.20999999996</v>
      </c>
      <c r="E36" s="198">
        <f>SUM(E7:E35)</f>
        <v>316224.20999999996</v>
      </c>
    </row>
    <row r="37" spans="1:5">
      <c r="B37" s="7"/>
      <c r="C37" s="7"/>
      <c r="D37" s="7"/>
    </row>
    <row r="38" spans="1:5">
      <c r="A38" s="351"/>
      <c r="B38" s="351"/>
      <c r="C38" s="351"/>
      <c r="D38" s="7"/>
    </row>
    <row r="39" spans="1:5">
      <c r="B39" s="7"/>
      <c r="C39" s="7"/>
      <c r="D39" s="7"/>
    </row>
    <row r="40" spans="1:5">
      <c r="B40" s="7"/>
      <c r="C40" s="7"/>
      <c r="D40" s="7"/>
    </row>
    <row r="41" spans="1:5">
      <c r="B41" s="7"/>
      <c r="C41" s="7"/>
      <c r="D41" s="7"/>
    </row>
    <row r="42" spans="1:5">
      <c r="B42" s="7"/>
      <c r="C42" s="7"/>
      <c r="D42" s="7"/>
    </row>
    <row r="43" spans="1:5">
      <c r="B43" s="7"/>
      <c r="C43" s="7"/>
      <c r="D43" s="7"/>
    </row>
    <row r="44" spans="1:5">
      <c r="B44" s="7"/>
      <c r="C44" s="7"/>
      <c r="D44" s="7"/>
    </row>
    <row r="45" spans="1:5">
      <c r="B45" s="7"/>
      <c r="C45" s="7"/>
      <c r="D45" s="7"/>
    </row>
    <row r="46" spans="1:5">
      <c r="B46" s="7"/>
      <c r="C46" s="7"/>
      <c r="D46" s="7"/>
    </row>
  </sheetData>
  <mergeCells count="26">
    <mergeCell ref="A21:A22"/>
    <mergeCell ref="C24:C25"/>
    <mergeCell ref="C26:C28"/>
    <mergeCell ref="C30:C31"/>
    <mergeCell ref="E1:F1"/>
    <mergeCell ref="D9:D11"/>
    <mergeCell ref="D13:D14"/>
    <mergeCell ref="D15:D16"/>
    <mergeCell ref="D19:D20"/>
    <mergeCell ref="D30:D31"/>
    <mergeCell ref="A36:C36"/>
    <mergeCell ref="A38:C38"/>
    <mergeCell ref="A2:E2"/>
    <mergeCell ref="A4:A5"/>
    <mergeCell ref="B4:B5"/>
    <mergeCell ref="C4:C5"/>
    <mergeCell ref="D4:D5"/>
    <mergeCell ref="C9:C11"/>
    <mergeCell ref="A10:A11"/>
    <mergeCell ref="C13:C14"/>
    <mergeCell ref="A15:A16"/>
    <mergeCell ref="C15:C16"/>
    <mergeCell ref="C19:C20"/>
    <mergeCell ref="C21:C23"/>
    <mergeCell ref="D26:D28"/>
    <mergeCell ref="D21:D23"/>
  </mergeCells>
  <printOptions horizontalCentered="1"/>
  <pageMargins left="0.68" right="0.54" top="1.03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6"/>
  <sheetViews>
    <sheetView showGridLines="0" workbookViewId="0">
      <selection activeCell="L10" sqref="L10"/>
    </sheetView>
  </sheetViews>
  <sheetFormatPr defaultRowHeight="12.75"/>
  <cols>
    <col min="1" max="1" width="4.7109375" customWidth="1"/>
    <col min="2" max="2" width="30" customWidth="1"/>
    <col min="3" max="3" width="15.140625" customWidth="1"/>
    <col min="4" max="4" width="10.7109375" customWidth="1"/>
    <col min="5" max="5" width="11.42578125" customWidth="1"/>
    <col min="6" max="6" width="14.140625" customWidth="1"/>
    <col min="7" max="7" width="19.42578125" customWidth="1"/>
  </cols>
  <sheetData>
    <row r="1" spans="1:7" ht="55.5" customHeight="1">
      <c r="F1" s="306" t="s">
        <v>144</v>
      </c>
      <c r="G1" s="306"/>
    </row>
    <row r="2" spans="1:7" ht="48" customHeight="1">
      <c r="A2" s="302" t="s">
        <v>143</v>
      </c>
      <c r="B2" s="303"/>
      <c r="C2" s="303"/>
      <c r="D2" s="303"/>
      <c r="E2" s="348"/>
      <c r="F2" s="348"/>
    </row>
    <row r="3" spans="1:7" ht="9.75" customHeight="1" thickBot="1">
      <c r="A3" s="7"/>
      <c r="B3" s="7"/>
      <c r="C3" s="7"/>
      <c r="D3" s="7"/>
      <c r="E3" s="7"/>
      <c r="G3" s="2" t="s">
        <v>0</v>
      </c>
    </row>
    <row r="4" spans="1:7" ht="30" customHeight="1">
      <c r="A4" s="375" t="s">
        <v>8</v>
      </c>
      <c r="B4" s="377" t="s">
        <v>16</v>
      </c>
      <c r="C4" s="378" t="s">
        <v>17</v>
      </c>
      <c r="D4" s="372" t="s">
        <v>28</v>
      </c>
      <c r="E4" s="372" t="s">
        <v>29</v>
      </c>
      <c r="F4" s="378" t="s">
        <v>18</v>
      </c>
      <c r="G4" s="370" t="s">
        <v>132</v>
      </c>
    </row>
    <row r="5" spans="1:7" ht="12" customHeight="1">
      <c r="A5" s="376"/>
      <c r="B5" s="349"/>
      <c r="C5" s="346"/>
      <c r="D5" s="373"/>
      <c r="E5" s="373"/>
      <c r="F5" s="346"/>
      <c r="G5" s="371"/>
    </row>
    <row r="6" spans="1:7" ht="18" customHeight="1">
      <c r="A6" s="376"/>
      <c r="B6" s="349"/>
      <c r="C6" s="346"/>
      <c r="D6" s="373"/>
      <c r="E6" s="373"/>
      <c r="F6" s="346"/>
      <c r="G6" s="371"/>
    </row>
    <row r="7" spans="1:7" ht="42" customHeight="1">
      <c r="A7" s="376"/>
      <c r="B7" s="349"/>
      <c r="C7" s="346"/>
      <c r="D7" s="374"/>
      <c r="E7" s="374"/>
      <c r="F7" s="346"/>
      <c r="G7" s="371"/>
    </row>
    <row r="8" spans="1:7" ht="12.75" customHeight="1">
      <c r="A8" s="48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49">
        <v>7</v>
      </c>
    </row>
    <row r="9" spans="1:7" ht="19.5" customHeight="1">
      <c r="A9" s="79"/>
      <c r="B9" s="367" t="s">
        <v>2</v>
      </c>
      <c r="C9" s="368"/>
      <c r="D9" s="368"/>
      <c r="E9" s="368"/>
      <c r="F9" s="368"/>
      <c r="G9" s="369"/>
    </row>
    <row r="10" spans="1:7" ht="19.5" customHeight="1" thickBot="1">
      <c r="A10" s="74" t="s">
        <v>12</v>
      </c>
      <c r="B10" s="75" t="s">
        <v>73</v>
      </c>
      <c r="C10" s="76">
        <v>0</v>
      </c>
      <c r="D10" s="211">
        <f>SUM(D11:D12)</f>
        <v>260000</v>
      </c>
      <c r="E10" s="211">
        <f>SUM(E11:E12)</f>
        <v>260000</v>
      </c>
      <c r="F10" s="76">
        <v>0</v>
      </c>
      <c r="G10" s="78">
        <v>0</v>
      </c>
    </row>
    <row r="11" spans="1:7" ht="19.5" customHeight="1" thickTop="1">
      <c r="A11" s="82" t="s">
        <v>74</v>
      </c>
      <c r="B11" s="83" t="s">
        <v>44</v>
      </c>
      <c r="C11" s="84">
        <v>0</v>
      </c>
      <c r="D11" s="212">
        <v>130000</v>
      </c>
      <c r="E11" s="212">
        <v>130000</v>
      </c>
      <c r="F11" s="85">
        <v>0</v>
      </c>
      <c r="G11" s="86">
        <v>0</v>
      </c>
    </row>
    <row r="12" spans="1:7" ht="19.5" customHeight="1">
      <c r="A12" s="79" t="s">
        <v>75</v>
      </c>
      <c r="B12" s="80" t="s">
        <v>49</v>
      </c>
      <c r="C12" s="72">
        <v>0</v>
      </c>
      <c r="D12" s="205">
        <v>130000</v>
      </c>
      <c r="E12" s="205">
        <v>130000</v>
      </c>
      <c r="F12" s="73">
        <v>0</v>
      </c>
      <c r="G12" s="81">
        <v>0</v>
      </c>
    </row>
    <row r="13" spans="1:7" ht="19.5" customHeight="1" thickBot="1">
      <c r="A13" s="106" t="s">
        <v>13</v>
      </c>
      <c r="B13" s="107" t="s">
        <v>89</v>
      </c>
      <c r="C13" s="108">
        <v>0</v>
      </c>
      <c r="D13" s="213">
        <f>SUM(D14:D15)</f>
        <v>85000</v>
      </c>
      <c r="E13" s="213">
        <f>SUM(E14:E15)</f>
        <v>85000</v>
      </c>
      <c r="F13" s="109"/>
      <c r="G13" s="110">
        <v>0</v>
      </c>
    </row>
    <row r="14" spans="1:7" ht="19.5" customHeight="1" thickTop="1">
      <c r="A14" s="101" t="s">
        <v>74</v>
      </c>
      <c r="B14" s="102" t="s">
        <v>43</v>
      </c>
      <c r="C14" s="103">
        <v>0</v>
      </c>
      <c r="D14" s="214">
        <v>60000</v>
      </c>
      <c r="E14" s="214">
        <v>60000</v>
      </c>
      <c r="F14" s="104">
        <v>0</v>
      </c>
      <c r="G14" s="105">
        <v>0</v>
      </c>
    </row>
    <row r="15" spans="1:7" ht="28.5" customHeight="1">
      <c r="A15" s="79" t="s">
        <v>75</v>
      </c>
      <c r="B15" s="111" t="s">
        <v>90</v>
      </c>
      <c r="C15" s="72">
        <v>0</v>
      </c>
      <c r="D15" s="205">
        <v>25000</v>
      </c>
      <c r="E15" s="205">
        <v>25000</v>
      </c>
      <c r="F15" s="73">
        <v>0</v>
      </c>
      <c r="G15" s="81">
        <v>0</v>
      </c>
    </row>
    <row r="16" spans="1:7" ht="28.5" customHeight="1" thickBot="1">
      <c r="A16" s="106" t="s">
        <v>14</v>
      </c>
      <c r="B16" s="113" t="s">
        <v>92</v>
      </c>
      <c r="C16" s="108">
        <v>0</v>
      </c>
      <c r="D16" s="213">
        <f>SUM(D17:D18)</f>
        <v>187000</v>
      </c>
      <c r="E16" s="213">
        <f>SUM(E17:E18)</f>
        <v>187000</v>
      </c>
      <c r="F16" s="109">
        <v>0</v>
      </c>
      <c r="G16" s="110">
        <v>0</v>
      </c>
    </row>
    <row r="17" spans="1:7" ht="24.75" customHeight="1" thickTop="1">
      <c r="A17" s="101" t="s">
        <v>74</v>
      </c>
      <c r="B17" s="102" t="s">
        <v>43</v>
      </c>
      <c r="C17" s="103">
        <v>0</v>
      </c>
      <c r="D17" s="214">
        <v>97000</v>
      </c>
      <c r="E17" s="214">
        <v>97000</v>
      </c>
      <c r="F17" s="104">
        <v>0</v>
      </c>
      <c r="G17" s="105">
        <v>0</v>
      </c>
    </row>
    <row r="18" spans="1:7" ht="28.5" customHeight="1">
      <c r="A18" s="79" t="s">
        <v>75</v>
      </c>
      <c r="B18" s="111" t="s">
        <v>90</v>
      </c>
      <c r="C18" s="103">
        <v>0</v>
      </c>
      <c r="D18" s="214">
        <v>90000</v>
      </c>
      <c r="E18" s="214">
        <v>90000</v>
      </c>
      <c r="F18" s="104">
        <v>0</v>
      </c>
      <c r="G18" s="105">
        <v>0</v>
      </c>
    </row>
    <row r="19" spans="1:7" ht="32.25" customHeight="1" thickBot="1">
      <c r="A19" s="74" t="s">
        <v>77</v>
      </c>
      <c r="B19" s="112" t="s">
        <v>91</v>
      </c>
      <c r="C19" s="76">
        <v>0</v>
      </c>
      <c r="D19" s="211">
        <f>D20</f>
        <v>70000</v>
      </c>
      <c r="E19" s="211">
        <f>E20</f>
        <v>70000</v>
      </c>
      <c r="F19" s="77">
        <v>0</v>
      </c>
      <c r="G19" s="78">
        <v>0</v>
      </c>
    </row>
    <row r="20" spans="1:7" ht="19.5" customHeight="1" thickTop="1" thickBot="1">
      <c r="A20" s="67" t="s">
        <v>74</v>
      </c>
      <c r="B20" s="68" t="s">
        <v>123</v>
      </c>
      <c r="C20" s="69">
        <v>0</v>
      </c>
      <c r="D20" s="215">
        <v>70000</v>
      </c>
      <c r="E20" s="215">
        <v>70000</v>
      </c>
      <c r="F20" s="70">
        <v>0</v>
      </c>
      <c r="G20" s="71">
        <v>0</v>
      </c>
    </row>
    <row r="21" spans="1:7" ht="19.5" customHeight="1" thickBot="1">
      <c r="A21" s="60" t="s">
        <v>19</v>
      </c>
      <c r="B21" s="61"/>
      <c r="C21" s="62">
        <v>0</v>
      </c>
      <c r="D21" s="216">
        <f>D10+D19+D13+D16</f>
        <v>602000</v>
      </c>
      <c r="E21" s="216">
        <f>E10+E19+E13+E16</f>
        <v>602000</v>
      </c>
      <c r="F21" s="66">
        <f>F10+F19</f>
        <v>0</v>
      </c>
      <c r="G21" s="87">
        <f>G10+G19</f>
        <v>0</v>
      </c>
    </row>
    <row r="22" spans="1:7" ht="15" customHeight="1"/>
    <row r="23" spans="1:7" ht="12.75" customHeight="1">
      <c r="A23" s="21"/>
    </row>
    <row r="24" spans="1:7">
      <c r="A24" s="21"/>
    </row>
    <row r="25" spans="1:7">
      <c r="A25" s="21"/>
    </row>
    <row r="26" spans="1:7">
      <c r="A26" s="21"/>
    </row>
  </sheetData>
  <mergeCells count="10">
    <mergeCell ref="F1:G1"/>
    <mergeCell ref="B9:G9"/>
    <mergeCell ref="G4:G7"/>
    <mergeCell ref="D4:D7"/>
    <mergeCell ref="E4:E7"/>
    <mergeCell ref="A2:F2"/>
    <mergeCell ref="A4:A7"/>
    <mergeCell ref="B4:B7"/>
    <mergeCell ref="C4:C7"/>
    <mergeCell ref="F4:F7"/>
  </mergeCells>
  <printOptions horizontalCentered="1"/>
  <pageMargins left="0.55118110236220474" right="0.55118110236220474" top="0.47244094488188981" bottom="0.39370078740157483" header="0.51181102362204722" footer="0.35433070866141736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"/>
  <sheetViews>
    <sheetView showGridLines="0" workbookViewId="0">
      <selection activeCell="F10" sqref="F10"/>
    </sheetView>
  </sheetViews>
  <sheetFormatPr defaultRowHeight="12.75"/>
  <cols>
    <col min="1" max="1" width="4" style="7" customWidth="1"/>
    <col min="2" max="2" width="8.140625" style="7" customWidth="1"/>
    <col min="3" max="3" width="9.85546875" style="7" customWidth="1"/>
    <col min="4" max="4" width="41.5703125" style="7" customWidth="1"/>
    <col min="5" max="5" width="25.85546875" style="7" customWidth="1"/>
    <col min="6" max="16384" width="9.140625" style="7"/>
  </cols>
  <sheetData>
    <row r="1" spans="1:9" ht="69.75" customHeight="1">
      <c r="E1" s="203" t="s">
        <v>133</v>
      </c>
    </row>
    <row r="2" spans="1:9" ht="48" customHeight="1">
      <c r="A2" s="302" t="s">
        <v>127</v>
      </c>
      <c r="B2" s="302"/>
      <c r="C2" s="302"/>
      <c r="D2" s="302"/>
      <c r="E2" s="302"/>
      <c r="F2" s="31"/>
      <c r="H2" s="22"/>
      <c r="I2" s="22"/>
    </row>
    <row r="3" spans="1:9" ht="9.75" customHeight="1" thickBot="1">
      <c r="A3" s="23"/>
      <c r="B3" s="23"/>
      <c r="C3" s="23"/>
      <c r="D3" s="23"/>
      <c r="E3" s="2" t="s">
        <v>0</v>
      </c>
      <c r="H3" s="22"/>
      <c r="I3" s="22"/>
    </row>
    <row r="4" spans="1:9" ht="64.5" customHeight="1">
      <c r="A4" s="42" t="s">
        <v>8</v>
      </c>
      <c r="B4" s="43" t="s">
        <v>1</v>
      </c>
      <c r="C4" s="43" t="s">
        <v>4</v>
      </c>
      <c r="D4" s="43" t="s">
        <v>20</v>
      </c>
      <c r="E4" s="45" t="s">
        <v>21</v>
      </c>
    </row>
    <row r="5" spans="1:9" ht="12" customHeight="1">
      <c r="A5" s="48">
        <v>1</v>
      </c>
      <c r="B5" s="20">
        <v>2</v>
      </c>
      <c r="C5" s="20">
        <v>3</v>
      </c>
      <c r="D5" s="20">
        <v>4</v>
      </c>
      <c r="E5" s="49">
        <v>5</v>
      </c>
    </row>
    <row r="6" spans="1:9" ht="30" customHeight="1">
      <c r="A6" s="50" t="s">
        <v>12</v>
      </c>
      <c r="B6" s="14">
        <v>921</v>
      </c>
      <c r="C6" s="14">
        <v>92116</v>
      </c>
      <c r="D6" s="14" t="s">
        <v>50</v>
      </c>
      <c r="E6" s="51">
        <v>248000</v>
      </c>
    </row>
    <row r="7" spans="1:9" ht="30" customHeight="1" thickBot="1">
      <c r="A7" s="379" t="s">
        <v>19</v>
      </c>
      <c r="B7" s="380"/>
      <c r="C7" s="380"/>
      <c r="D7" s="381"/>
      <c r="E7" s="52">
        <f>SUM(E6)</f>
        <v>248000</v>
      </c>
    </row>
    <row r="9" spans="1:9">
      <c r="A9" s="24"/>
    </row>
  </sheetData>
  <mergeCells count="2">
    <mergeCell ref="A7:D7"/>
    <mergeCell ref="A2:E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"/>
  <sheetViews>
    <sheetView showGridLines="0" workbookViewId="0">
      <selection activeCell="E10" sqref="E10"/>
    </sheetView>
  </sheetViews>
  <sheetFormatPr defaultRowHeight="12.75"/>
  <cols>
    <col min="1" max="1" width="5.28515625" customWidth="1"/>
    <col min="3" max="3" width="11" customWidth="1"/>
    <col min="4" max="4" width="43.140625" customWidth="1"/>
    <col min="5" max="5" width="22.28515625" customWidth="1"/>
  </cols>
  <sheetData>
    <row r="1" spans="1:6" ht="63" customHeight="1">
      <c r="E1" s="126" t="s">
        <v>184</v>
      </c>
    </row>
    <row r="2" spans="1:6" ht="60" customHeight="1">
      <c r="A2" s="302" t="s">
        <v>134</v>
      </c>
      <c r="B2" s="302"/>
      <c r="C2" s="302"/>
      <c r="D2" s="302"/>
      <c r="E2" s="302"/>
      <c r="F2" s="10"/>
    </row>
    <row r="3" spans="1:6" ht="9.75" customHeight="1" thickBot="1">
      <c r="A3" s="23"/>
      <c r="B3" s="23"/>
      <c r="C3" s="23"/>
      <c r="D3" s="23"/>
      <c r="E3" s="2" t="s">
        <v>0</v>
      </c>
    </row>
    <row r="4" spans="1:6" ht="64.5" customHeight="1">
      <c r="A4" s="63" t="s">
        <v>8</v>
      </c>
      <c r="B4" s="64" t="s">
        <v>1</v>
      </c>
      <c r="C4" s="64" t="s">
        <v>4</v>
      </c>
      <c r="D4" s="64" t="s">
        <v>22</v>
      </c>
      <c r="E4" s="65" t="s">
        <v>21</v>
      </c>
    </row>
    <row r="5" spans="1:6" s="25" customFormat="1" ht="12" customHeight="1">
      <c r="A5" s="48">
        <v>1</v>
      </c>
      <c r="B5" s="20">
        <v>2</v>
      </c>
      <c r="C5" s="20">
        <v>3</v>
      </c>
      <c r="D5" s="20">
        <v>4</v>
      </c>
      <c r="E5" s="49">
        <v>5</v>
      </c>
    </row>
    <row r="6" spans="1:6" s="25" customFormat="1" ht="23.25" customHeight="1">
      <c r="A6" s="91" t="s">
        <v>12</v>
      </c>
      <c r="B6" s="90">
        <v>754</v>
      </c>
      <c r="C6" s="90">
        <v>75412</v>
      </c>
      <c r="D6" s="150" t="s">
        <v>76</v>
      </c>
      <c r="E6" s="217">
        <v>220000</v>
      </c>
    </row>
    <row r="7" spans="1:6" ht="30" customHeight="1">
      <c r="A7" s="92" t="s">
        <v>13</v>
      </c>
      <c r="B7" s="89">
        <v>851</v>
      </c>
      <c r="C7" s="89">
        <v>85154</v>
      </c>
      <c r="D7" s="151" t="s">
        <v>136</v>
      </c>
      <c r="E7" s="218">
        <v>34000</v>
      </c>
    </row>
    <row r="8" spans="1:6" ht="30" customHeight="1">
      <c r="A8" s="93" t="s">
        <v>14</v>
      </c>
      <c r="B8" s="88">
        <v>851</v>
      </c>
      <c r="C8" s="88">
        <v>85154</v>
      </c>
      <c r="D8" s="152" t="s">
        <v>135</v>
      </c>
      <c r="E8" s="219">
        <v>63000</v>
      </c>
    </row>
    <row r="9" spans="1:6" ht="39.75" customHeight="1">
      <c r="A9" s="93" t="s">
        <v>77</v>
      </c>
      <c r="B9" s="88">
        <v>851</v>
      </c>
      <c r="C9" s="88">
        <v>85154</v>
      </c>
      <c r="D9" s="153" t="s">
        <v>52</v>
      </c>
      <c r="E9" s="219">
        <v>37800</v>
      </c>
    </row>
    <row r="10" spans="1:6" ht="30" customHeight="1">
      <c r="A10" s="93" t="s">
        <v>53</v>
      </c>
      <c r="B10" s="88">
        <v>851</v>
      </c>
      <c r="C10" s="88">
        <v>85195</v>
      </c>
      <c r="D10" s="153" t="s">
        <v>81</v>
      </c>
      <c r="E10" s="219">
        <v>18000</v>
      </c>
    </row>
    <row r="11" spans="1:6" ht="30" customHeight="1">
      <c r="A11" s="93" t="s">
        <v>55</v>
      </c>
      <c r="B11" s="88">
        <v>921</v>
      </c>
      <c r="C11" s="88">
        <v>92120</v>
      </c>
      <c r="D11" s="152" t="s">
        <v>54</v>
      </c>
      <c r="E11" s="219">
        <v>75000</v>
      </c>
    </row>
    <row r="12" spans="1:6" ht="30" customHeight="1">
      <c r="A12" s="93" t="s">
        <v>85</v>
      </c>
      <c r="B12" s="88">
        <v>926</v>
      </c>
      <c r="C12" s="88">
        <v>92695</v>
      </c>
      <c r="D12" s="152" t="s">
        <v>56</v>
      </c>
      <c r="E12" s="219">
        <v>342000</v>
      </c>
    </row>
    <row r="13" spans="1:6" ht="30" customHeight="1" thickBot="1">
      <c r="A13" s="379" t="s">
        <v>19</v>
      </c>
      <c r="B13" s="380"/>
      <c r="C13" s="380"/>
      <c r="D13" s="381"/>
      <c r="E13" s="220">
        <f>SUM(E6:E12)</f>
        <v>789800</v>
      </c>
    </row>
    <row r="15" spans="1:6">
      <c r="A15" s="24"/>
    </row>
  </sheetData>
  <mergeCells count="2">
    <mergeCell ref="A2:E2"/>
    <mergeCell ref="A13:D13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6"/>
  <sheetViews>
    <sheetView showGridLines="0" tabSelected="1" topLeftCell="A49" workbookViewId="0">
      <selection activeCell="F13" sqref="F13"/>
    </sheetView>
  </sheetViews>
  <sheetFormatPr defaultRowHeight="12.75"/>
  <cols>
    <col min="1" max="1" width="7" customWidth="1"/>
    <col min="2" max="2" width="7.42578125" customWidth="1"/>
    <col min="3" max="3" width="9.85546875" customWidth="1"/>
    <col min="4" max="4" width="39.140625" customWidth="1"/>
    <col min="5" max="5" width="15.5703125" customWidth="1"/>
    <col min="6" max="6" width="14.7109375" customWidth="1"/>
  </cols>
  <sheetData>
    <row r="1" spans="1:6" ht="51" customHeight="1">
      <c r="E1" s="403" t="s">
        <v>187</v>
      </c>
      <c r="F1" s="403"/>
    </row>
    <row r="2" spans="1:6">
      <c r="B2" s="127"/>
      <c r="C2" s="127"/>
      <c r="E2" s="403"/>
      <c r="F2" s="403"/>
    </row>
    <row r="3" spans="1:6" ht="15">
      <c r="B3" s="127"/>
      <c r="C3" s="127"/>
      <c r="D3" s="128" t="s">
        <v>102</v>
      </c>
      <c r="E3" s="149"/>
    </row>
    <row r="4" spans="1:6" ht="15">
      <c r="A4" s="129"/>
      <c r="B4" s="130"/>
      <c r="C4" s="130"/>
      <c r="D4" s="131" t="s">
        <v>103</v>
      </c>
      <c r="E4" s="149"/>
    </row>
    <row r="5" spans="1:6" ht="15">
      <c r="A5" s="129"/>
      <c r="B5" s="130"/>
      <c r="C5" s="130"/>
      <c r="D5" s="131" t="s">
        <v>122</v>
      </c>
      <c r="E5" s="129"/>
    </row>
    <row r="6" spans="1:6" ht="15.75" thickBot="1">
      <c r="A6" s="129"/>
      <c r="B6" s="130"/>
      <c r="C6" s="130"/>
      <c r="D6" s="132"/>
      <c r="E6" s="129"/>
      <c r="F6" s="133" t="s">
        <v>0</v>
      </c>
    </row>
    <row r="7" spans="1:6">
      <c r="A7" s="416" t="s">
        <v>8</v>
      </c>
      <c r="B7" s="418" t="s">
        <v>1</v>
      </c>
      <c r="C7" s="420" t="s">
        <v>4</v>
      </c>
      <c r="D7" s="418" t="s">
        <v>22</v>
      </c>
      <c r="E7" s="422" t="s">
        <v>104</v>
      </c>
      <c r="F7" s="134" t="s">
        <v>105</v>
      </c>
    </row>
    <row r="8" spans="1:6" ht="139.5" customHeight="1" thickBot="1">
      <c r="A8" s="417"/>
      <c r="B8" s="419"/>
      <c r="C8" s="421"/>
      <c r="D8" s="419"/>
      <c r="E8" s="423"/>
      <c r="F8" s="135" t="s">
        <v>106</v>
      </c>
    </row>
    <row r="9" spans="1:6">
      <c r="A9" s="136" t="s">
        <v>12</v>
      </c>
      <c r="B9" s="137" t="s">
        <v>13</v>
      </c>
      <c r="C9" s="138" t="s">
        <v>14</v>
      </c>
      <c r="D9" s="137" t="s">
        <v>77</v>
      </c>
      <c r="E9" s="139" t="s">
        <v>53</v>
      </c>
      <c r="F9" s="140" t="s">
        <v>55</v>
      </c>
    </row>
    <row r="10" spans="1:6" ht="19.5" customHeight="1" thickBot="1">
      <c r="A10" s="154" t="s">
        <v>12</v>
      </c>
      <c r="B10" s="155" t="s">
        <v>35</v>
      </c>
      <c r="C10" s="156"/>
      <c r="D10" s="157" t="s">
        <v>36</v>
      </c>
      <c r="E10" s="246">
        <f>SUM(E11:E19)</f>
        <v>4089751</v>
      </c>
      <c r="F10" s="220">
        <f>SUM(F11:F19)</f>
        <v>1551357</v>
      </c>
    </row>
    <row r="11" spans="1:6" ht="31.5" customHeight="1">
      <c r="A11" s="158"/>
      <c r="B11" s="159"/>
      <c r="C11" s="160" t="s">
        <v>37</v>
      </c>
      <c r="D11" s="232" t="s">
        <v>107</v>
      </c>
      <c r="E11" s="233">
        <v>1652057</v>
      </c>
      <c r="F11" s="285">
        <v>1551357</v>
      </c>
    </row>
    <row r="12" spans="1:6" ht="33" customHeight="1">
      <c r="A12" s="158"/>
      <c r="B12" s="159"/>
      <c r="C12" s="160" t="s">
        <v>37</v>
      </c>
      <c r="D12" s="234" t="s">
        <v>145</v>
      </c>
      <c r="E12" s="235">
        <v>330000</v>
      </c>
      <c r="F12" s="286">
        <v>0</v>
      </c>
    </row>
    <row r="13" spans="1:6" ht="94.5" customHeight="1">
      <c r="A13" s="158"/>
      <c r="B13" s="159"/>
      <c r="C13" s="160" t="s">
        <v>37</v>
      </c>
      <c r="D13" s="234" t="s">
        <v>146</v>
      </c>
      <c r="E13" s="236">
        <v>511000</v>
      </c>
      <c r="F13" s="287">
        <v>0</v>
      </c>
    </row>
    <row r="14" spans="1:6" ht="63" customHeight="1">
      <c r="A14" s="158"/>
      <c r="B14" s="159"/>
      <c r="C14" s="160" t="s">
        <v>37</v>
      </c>
      <c r="D14" s="234" t="s">
        <v>147</v>
      </c>
      <c r="E14" s="236">
        <v>350000</v>
      </c>
      <c r="F14" s="287">
        <v>0</v>
      </c>
    </row>
    <row r="15" spans="1:6" ht="30.75" customHeight="1">
      <c r="A15" s="158"/>
      <c r="B15" s="159"/>
      <c r="C15" s="160" t="s">
        <v>37</v>
      </c>
      <c r="D15" s="237" t="s">
        <v>148</v>
      </c>
      <c r="E15" s="236">
        <v>679274</v>
      </c>
      <c r="F15" s="287">
        <v>0</v>
      </c>
    </row>
    <row r="16" spans="1:6" ht="30" customHeight="1">
      <c r="A16" s="158"/>
      <c r="B16" s="159"/>
      <c r="C16" s="160" t="s">
        <v>37</v>
      </c>
      <c r="D16" s="238" t="s">
        <v>149</v>
      </c>
      <c r="E16" s="239">
        <v>104920</v>
      </c>
      <c r="F16" s="287">
        <v>0</v>
      </c>
    </row>
    <row r="17" spans="1:6" ht="55.5" customHeight="1">
      <c r="A17" s="158"/>
      <c r="B17" s="159"/>
      <c r="C17" s="226" t="s">
        <v>37</v>
      </c>
      <c r="D17" s="240" t="s">
        <v>150</v>
      </c>
      <c r="E17" s="239">
        <v>312500</v>
      </c>
      <c r="F17" s="288">
        <v>0</v>
      </c>
    </row>
    <row r="18" spans="1:6" ht="15" customHeight="1">
      <c r="A18" s="158"/>
      <c r="B18" s="161"/>
      <c r="C18" s="412" t="s">
        <v>37</v>
      </c>
      <c r="D18" s="241" t="s">
        <v>108</v>
      </c>
      <c r="E18" s="414">
        <v>150000</v>
      </c>
      <c r="F18" s="415">
        <v>0</v>
      </c>
    </row>
    <row r="19" spans="1:6" ht="16.5" customHeight="1">
      <c r="A19" s="158"/>
      <c r="B19" s="161"/>
      <c r="C19" s="413"/>
      <c r="D19" s="242" t="s">
        <v>109</v>
      </c>
      <c r="E19" s="414"/>
      <c r="F19" s="415"/>
    </row>
    <row r="20" spans="1:6" ht="20.25" customHeight="1" thickBot="1">
      <c r="A20" s="154" t="s">
        <v>13</v>
      </c>
      <c r="B20" s="162">
        <v>600</v>
      </c>
      <c r="C20" s="142"/>
      <c r="D20" s="157" t="s">
        <v>38</v>
      </c>
      <c r="E20" s="245">
        <f>SUM(E21:E26)</f>
        <v>9646755.6999999993</v>
      </c>
      <c r="F20" s="301">
        <f>SUM(F22:F26)</f>
        <v>0</v>
      </c>
    </row>
    <row r="21" spans="1:6" ht="30" customHeight="1">
      <c r="A21" s="158"/>
      <c r="B21" s="161"/>
      <c r="C21" s="144">
        <v>60016</v>
      </c>
      <c r="D21" s="238" t="s">
        <v>151</v>
      </c>
      <c r="E21" s="239">
        <v>26754.7</v>
      </c>
      <c r="F21" s="287">
        <v>0</v>
      </c>
    </row>
    <row r="22" spans="1:6" ht="24.75" customHeight="1">
      <c r="A22" s="158"/>
      <c r="B22" s="161"/>
      <c r="C22" s="224">
        <v>60016</v>
      </c>
      <c r="D22" s="232" t="s">
        <v>110</v>
      </c>
      <c r="E22" s="236">
        <v>1730000</v>
      </c>
      <c r="F22" s="287">
        <v>0</v>
      </c>
    </row>
    <row r="23" spans="1:6" ht="48.75" customHeight="1">
      <c r="A23" s="158"/>
      <c r="B23" s="161"/>
      <c r="C23" s="163">
        <v>60016</v>
      </c>
      <c r="D23" s="232" t="s">
        <v>152</v>
      </c>
      <c r="E23" s="236">
        <v>2909001</v>
      </c>
      <c r="F23" s="287">
        <v>0</v>
      </c>
    </row>
    <row r="24" spans="1:6" ht="48" customHeight="1">
      <c r="A24" s="158"/>
      <c r="B24" s="161"/>
      <c r="C24" s="163">
        <v>60016</v>
      </c>
      <c r="D24" s="232" t="s">
        <v>153</v>
      </c>
      <c r="E24" s="236">
        <v>1500000</v>
      </c>
      <c r="F24" s="287">
        <v>0</v>
      </c>
    </row>
    <row r="25" spans="1:6" ht="37.5" customHeight="1">
      <c r="A25" s="158"/>
      <c r="B25" s="161"/>
      <c r="C25" s="163">
        <v>60016</v>
      </c>
      <c r="D25" s="243" t="s">
        <v>111</v>
      </c>
      <c r="E25" s="244">
        <v>661000</v>
      </c>
      <c r="F25" s="287">
        <v>0</v>
      </c>
    </row>
    <row r="26" spans="1:6" ht="48" customHeight="1">
      <c r="A26" s="158"/>
      <c r="B26" s="161"/>
      <c r="C26" s="163">
        <v>60016</v>
      </c>
      <c r="D26" s="243" t="s">
        <v>186</v>
      </c>
      <c r="E26" s="235">
        <v>2820000</v>
      </c>
      <c r="F26" s="287">
        <v>0</v>
      </c>
    </row>
    <row r="27" spans="1:6" ht="20.25" customHeight="1" thickBot="1">
      <c r="A27" s="154">
        <v>630</v>
      </c>
      <c r="B27" s="162"/>
      <c r="C27" s="247"/>
      <c r="D27" s="248" t="s">
        <v>39</v>
      </c>
      <c r="E27" s="249">
        <f>E28</f>
        <v>500000</v>
      </c>
      <c r="F27" s="289">
        <f>F28</f>
        <v>0</v>
      </c>
    </row>
    <row r="28" spans="1:6" ht="27">
      <c r="A28" s="158"/>
      <c r="B28" s="161"/>
      <c r="C28" s="224">
        <v>63095</v>
      </c>
      <c r="D28" s="250" t="s">
        <v>154</v>
      </c>
      <c r="E28" s="235">
        <v>500000</v>
      </c>
      <c r="F28" s="287">
        <v>0</v>
      </c>
    </row>
    <row r="29" spans="1:6" ht="15.75" customHeight="1" thickBot="1">
      <c r="A29" s="154" t="s">
        <v>77</v>
      </c>
      <c r="B29" s="162">
        <v>700</v>
      </c>
      <c r="C29" s="142"/>
      <c r="D29" s="251" t="s">
        <v>40</v>
      </c>
      <c r="E29" s="245">
        <f xml:space="preserve"> SUM(E30:E30)</f>
        <v>1290000</v>
      </c>
      <c r="F29" s="290">
        <f xml:space="preserve"> SUM(F30:F30)</f>
        <v>0</v>
      </c>
    </row>
    <row r="30" spans="1:6" ht="57.75" customHeight="1">
      <c r="A30" s="165"/>
      <c r="B30" s="166"/>
      <c r="C30" s="163">
        <v>70095</v>
      </c>
      <c r="D30" s="167" t="s">
        <v>113</v>
      </c>
      <c r="E30" s="235">
        <v>1290000</v>
      </c>
      <c r="F30" s="291">
        <v>0</v>
      </c>
    </row>
    <row r="31" spans="1:6" ht="22.5" customHeight="1" thickBot="1">
      <c r="A31" s="179" t="s">
        <v>53</v>
      </c>
      <c r="B31" s="180">
        <v>750</v>
      </c>
      <c r="C31" s="142"/>
      <c r="D31" s="157" t="s">
        <v>41</v>
      </c>
      <c r="E31" s="245">
        <f>SUM(E32:E33)</f>
        <v>60000</v>
      </c>
      <c r="F31" s="290">
        <f xml:space="preserve"> SUM(F32:F32)</f>
        <v>0</v>
      </c>
    </row>
    <row r="32" spans="1:6" ht="28.5" customHeight="1">
      <c r="A32" s="168"/>
      <c r="B32" s="169"/>
      <c r="C32" s="392">
        <v>75023</v>
      </c>
      <c r="D32" s="170" t="s">
        <v>112</v>
      </c>
      <c r="E32" s="408">
        <v>60000</v>
      </c>
      <c r="F32" s="397">
        <v>0</v>
      </c>
    </row>
    <row r="33" spans="1:6" ht="25.5">
      <c r="A33" s="168" t="s">
        <v>155</v>
      </c>
      <c r="B33" s="169"/>
      <c r="C33" s="392"/>
      <c r="D33" s="252" t="s">
        <v>114</v>
      </c>
      <c r="E33" s="409"/>
      <c r="F33" s="399"/>
    </row>
    <row r="34" spans="1:6" ht="30.75" customHeight="1" thickBot="1">
      <c r="A34" s="154"/>
      <c r="B34" s="162">
        <v>754</v>
      </c>
      <c r="C34" s="142"/>
      <c r="D34" s="171" t="s">
        <v>115</v>
      </c>
      <c r="E34" s="253">
        <f>SUM(E35:E37)</f>
        <v>23000</v>
      </c>
      <c r="F34" s="290">
        <f xml:space="preserve"> SUM(F35:F36)</f>
        <v>0</v>
      </c>
    </row>
    <row r="35" spans="1:6" ht="22.5" customHeight="1">
      <c r="A35" s="158"/>
      <c r="B35" s="161"/>
      <c r="C35" s="143">
        <v>75412</v>
      </c>
      <c r="D35" s="172" t="s">
        <v>156</v>
      </c>
      <c r="E35" s="254">
        <v>4000</v>
      </c>
      <c r="F35" s="292">
        <v>0</v>
      </c>
    </row>
    <row r="36" spans="1:6" ht="23.25" customHeight="1">
      <c r="A36" s="168"/>
      <c r="B36" s="169"/>
      <c r="C36" s="224">
        <v>75414</v>
      </c>
      <c r="D36" s="173" t="s">
        <v>112</v>
      </c>
      <c r="E36" s="404">
        <v>19000</v>
      </c>
      <c r="F36" s="406">
        <v>0</v>
      </c>
    </row>
    <row r="37" spans="1:6" ht="15.75" customHeight="1">
      <c r="A37" s="168"/>
      <c r="B37" s="169"/>
      <c r="C37" s="225"/>
      <c r="D37" s="252" t="s">
        <v>116</v>
      </c>
      <c r="E37" s="405"/>
      <c r="F37" s="407"/>
    </row>
    <row r="38" spans="1:6" ht="18" customHeight="1" thickBot="1">
      <c r="A38" s="255" t="s">
        <v>55</v>
      </c>
      <c r="B38" s="256">
        <v>758</v>
      </c>
      <c r="C38" s="257"/>
      <c r="D38" s="258" t="s">
        <v>42</v>
      </c>
      <c r="E38" s="259">
        <f>E39</f>
        <v>510524</v>
      </c>
      <c r="F38" s="293"/>
    </row>
    <row r="39" spans="1:6" ht="31.5" customHeight="1">
      <c r="A39" s="168"/>
      <c r="B39" s="260"/>
      <c r="C39" s="176">
        <v>75818</v>
      </c>
      <c r="D39" s="261" t="s">
        <v>157</v>
      </c>
      <c r="E39" s="262">
        <v>510524</v>
      </c>
      <c r="F39" s="294"/>
    </row>
    <row r="40" spans="1:6" ht="16.5" customHeight="1" thickBot="1">
      <c r="A40" s="154" t="s">
        <v>85</v>
      </c>
      <c r="B40" s="162">
        <v>801</v>
      </c>
      <c r="C40" s="174"/>
      <c r="D40" s="175" t="s">
        <v>117</v>
      </c>
      <c r="E40" s="263">
        <f>SUM(E41:E42)</f>
        <v>350000</v>
      </c>
      <c r="F40" s="290">
        <f>SUM(F41:F42)</f>
        <v>0</v>
      </c>
    </row>
    <row r="41" spans="1:6" ht="29.25" customHeight="1">
      <c r="A41" s="158"/>
      <c r="B41" s="161"/>
      <c r="C41" s="176">
        <v>80101</v>
      </c>
      <c r="D41" s="145" t="s">
        <v>158</v>
      </c>
      <c r="E41" s="264">
        <v>200000</v>
      </c>
      <c r="F41" s="286">
        <v>0</v>
      </c>
    </row>
    <row r="42" spans="1:6" ht="30" customHeight="1">
      <c r="A42" s="158"/>
      <c r="B42" s="161"/>
      <c r="C42" s="265">
        <v>80101</v>
      </c>
      <c r="D42" s="266" t="s">
        <v>159</v>
      </c>
      <c r="E42" s="267">
        <v>150000</v>
      </c>
      <c r="F42" s="295">
        <v>0</v>
      </c>
    </row>
    <row r="43" spans="1:6" ht="22.5" customHeight="1" thickBot="1">
      <c r="A43" s="154" t="s">
        <v>86</v>
      </c>
      <c r="B43" s="162">
        <v>852</v>
      </c>
      <c r="C43" s="257"/>
      <c r="D43" s="268" t="s">
        <v>45</v>
      </c>
      <c r="E43" s="269">
        <f>E44+E45</f>
        <v>10000</v>
      </c>
      <c r="F43" s="296"/>
    </row>
    <row r="44" spans="1:6" ht="27" customHeight="1">
      <c r="A44" s="158"/>
      <c r="B44" s="161"/>
      <c r="C44" s="393">
        <v>85219</v>
      </c>
      <c r="D44" s="266" t="s">
        <v>160</v>
      </c>
      <c r="E44" s="402">
        <v>10000</v>
      </c>
      <c r="F44" s="297"/>
    </row>
    <row r="45" spans="1:6" ht="17.25" customHeight="1">
      <c r="A45" s="158"/>
      <c r="B45" s="161"/>
      <c r="C45" s="410"/>
      <c r="D45" s="146" t="s">
        <v>161</v>
      </c>
      <c r="E45" s="411"/>
      <c r="F45" s="286"/>
    </row>
    <row r="46" spans="1:6" ht="26.25" thickBot="1">
      <c r="A46" s="154" t="s">
        <v>87</v>
      </c>
      <c r="B46" s="270">
        <v>900</v>
      </c>
      <c r="C46" s="142"/>
      <c r="D46" s="181" t="s">
        <v>46</v>
      </c>
      <c r="E46" s="245">
        <f>SUM(E47:E58)</f>
        <v>728552.84000000008</v>
      </c>
      <c r="F46" s="290">
        <f>SUM(F47:F58)</f>
        <v>0</v>
      </c>
    </row>
    <row r="47" spans="1:6" ht="25.5">
      <c r="A47" s="164"/>
      <c r="B47" s="182"/>
      <c r="C47" s="183">
        <v>90002</v>
      </c>
      <c r="D47" s="184" t="s">
        <v>118</v>
      </c>
      <c r="E47" s="271">
        <v>50000</v>
      </c>
      <c r="F47" s="287">
        <v>0</v>
      </c>
    </row>
    <row r="48" spans="1:6" ht="30.75" customHeight="1">
      <c r="A48" s="178"/>
      <c r="B48" s="185"/>
      <c r="C48" s="163">
        <v>90015</v>
      </c>
      <c r="D48" s="147" t="s">
        <v>162</v>
      </c>
      <c r="E48" s="235">
        <v>150000</v>
      </c>
      <c r="F48" s="287">
        <v>0</v>
      </c>
    </row>
    <row r="49" spans="1:6" ht="29.25" customHeight="1">
      <c r="A49" s="178"/>
      <c r="B49" s="185"/>
      <c r="C49" s="163">
        <v>90015</v>
      </c>
      <c r="D49" s="148" t="s">
        <v>163</v>
      </c>
      <c r="E49" s="235">
        <v>350000</v>
      </c>
      <c r="F49" s="287"/>
    </row>
    <row r="50" spans="1:6" ht="39" customHeight="1">
      <c r="A50" s="178"/>
      <c r="B50" s="185"/>
      <c r="C50" s="163">
        <v>90015</v>
      </c>
      <c r="D50" s="148" t="s">
        <v>164</v>
      </c>
      <c r="E50" s="235">
        <v>31888.799999999999</v>
      </c>
      <c r="F50" s="287">
        <v>0</v>
      </c>
    </row>
    <row r="51" spans="1:6">
      <c r="A51" s="178"/>
      <c r="B51" s="185"/>
      <c r="C51" s="391">
        <v>90095</v>
      </c>
      <c r="D51" s="190" t="s">
        <v>112</v>
      </c>
      <c r="E51" s="394">
        <v>146664.04</v>
      </c>
      <c r="F51" s="397">
        <v>0</v>
      </c>
    </row>
    <row r="52" spans="1:6" ht="28.5" customHeight="1">
      <c r="A52" s="178"/>
      <c r="B52" s="185"/>
      <c r="C52" s="392"/>
      <c r="D52" s="272" t="s">
        <v>165</v>
      </c>
      <c r="E52" s="395"/>
      <c r="F52" s="398"/>
    </row>
    <row r="53" spans="1:6" ht="24" customHeight="1">
      <c r="A53" s="178"/>
      <c r="B53" s="185"/>
      <c r="C53" s="392"/>
      <c r="D53" s="273" t="s">
        <v>166</v>
      </c>
      <c r="E53" s="395"/>
      <c r="F53" s="398"/>
    </row>
    <row r="54" spans="1:6" ht="25.5">
      <c r="A54" s="178"/>
      <c r="B54" s="185"/>
      <c r="C54" s="392"/>
      <c r="D54" s="274" t="s">
        <v>167</v>
      </c>
      <c r="E54" s="395"/>
      <c r="F54" s="398"/>
    </row>
    <row r="55" spans="1:6" ht="32.25" customHeight="1">
      <c r="A55" s="178"/>
      <c r="B55" s="185"/>
      <c r="C55" s="392"/>
      <c r="D55" s="274" t="s">
        <v>168</v>
      </c>
      <c r="E55" s="395"/>
      <c r="F55" s="398"/>
    </row>
    <row r="56" spans="1:6" ht="30.75" customHeight="1">
      <c r="A56" s="178"/>
      <c r="B56" s="185"/>
      <c r="C56" s="392"/>
      <c r="D56" s="274" t="s">
        <v>169</v>
      </c>
      <c r="E56" s="395"/>
      <c r="F56" s="398"/>
    </row>
    <row r="57" spans="1:6" ht="28.5" customHeight="1">
      <c r="A57" s="178"/>
      <c r="B57" s="185"/>
      <c r="C57" s="392"/>
      <c r="D57" s="274" t="s">
        <v>170</v>
      </c>
      <c r="E57" s="395"/>
      <c r="F57" s="398"/>
    </row>
    <row r="58" spans="1:6" ht="27.75" customHeight="1">
      <c r="A58" s="178"/>
      <c r="B58" s="185"/>
      <c r="C58" s="393"/>
      <c r="D58" s="275" t="s">
        <v>171</v>
      </c>
      <c r="E58" s="396"/>
      <c r="F58" s="399"/>
    </row>
    <row r="59" spans="1:6" ht="29.25" customHeight="1" thickBot="1">
      <c r="A59" s="179" t="s">
        <v>88</v>
      </c>
      <c r="B59" s="186">
        <v>921</v>
      </c>
      <c r="C59" s="142"/>
      <c r="D59" s="187" t="s">
        <v>47</v>
      </c>
      <c r="E59" s="245">
        <f>SUM(E60:E67)</f>
        <v>1422539.37</v>
      </c>
      <c r="F59" s="290">
        <f>SUM(F60:F67)</f>
        <v>0</v>
      </c>
    </row>
    <row r="60" spans="1:6" ht="24" customHeight="1">
      <c r="A60" s="178"/>
      <c r="B60" s="185"/>
      <c r="C60" s="225">
        <v>92109</v>
      </c>
      <c r="D60" s="141" t="s">
        <v>119</v>
      </c>
      <c r="E60" s="276">
        <v>1080000</v>
      </c>
      <c r="F60" s="287">
        <v>0</v>
      </c>
    </row>
    <row r="61" spans="1:6" ht="30" customHeight="1">
      <c r="A61" s="178"/>
      <c r="B61" s="185"/>
      <c r="C61" s="163">
        <v>92109</v>
      </c>
      <c r="D61" s="188" t="s">
        <v>120</v>
      </c>
      <c r="E61" s="235">
        <v>137311</v>
      </c>
      <c r="F61" s="287">
        <v>0</v>
      </c>
    </row>
    <row r="62" spans="1:6" ht="29.25" customHeight="1">
      <c r="A62" s="178"/>
      <c r="B62" s="185"/>
      <c r="C62" s="163">
        <v>92109</v>
      </c>
      <c r="D62" s="189" t="s">
        <v>172</v>
      </c>
      <c r="E62" s="233">
        <v>50000</v>
      </c>
      <c r="F62" s="298"/>
    </row>
    <row r="63" spans="1:6" ht="27" customHeight="1">
      <c r="A63" s="178"/>
      <c r="B63" s="185"/>
      <c r="C63" s="163">
        <v>92109</v>
      </c>
      <c r="D63" s="190" t="s">
        <v>121</v>
      </c>
      <c r="E63" s="233">
        <v>100000</v>
      </c>
      <c r="F63" s="287">
        <v>0</v>
      </c>
    </row>
    <row r="64" spans="1:6" ht="38.25" customHeight="1">
      <c r="A64" s="178"/>
      <c r="B64" s="185"/>
      <c r="C64" s="163">
        <v>92109</v>
      </c>
      <c r="D64" s="189" t="s">
        <v>173</v>
      </c>
      <c r="E64" s="400">
        <v>55228.37</v>
      </c>
      <c r="F64" s="287">
        <v>0</v>
      </c>
    </row>
    <row r="65" spans="1:6" ht="30" customHeight="1">
      <c r="A65" s="178"/>
      <c r="B65" s="185"/>
      <c r="C65" s="391">
        <v>92109</v>
      </c>
      <c r="D65" s="189" t="s">
        <v>174</v>
      </c>
      <c r="E65" s="401"/>
      <c r="F65" s="287"/>
    </row>
    <row r="66" spans="1:6" ht="28.5" customHeight="1">
      <c r="A66" s="178"/>
      <c r="B66" s="185"/>
      <c r="C66" s="392"/>
      <c r="D66" s="189" t="s">
        <v>175</v>
      </c>
      <c r="E66" s="401"/>
      <c r="F66" s="287"/>
    </row>
    <row r="67" spans="1:6" ht="29.25" customHeight="1">
      <c r="A67" s="178"/>
      <c r="B67" s="185"/>
      <c r="C67" s="393"/>
      <c r="D67" s="190" t="s">
        <v>176</v>
      </c>
      <c r="E67" s="402"/>
      <c r="F67" s="287">
        <v>0</v>
      </c>
    </row>
    <row r="68" spans="1:6" ht="24.75" customHeight="1" thickBot="1">
      <c r="A68" s="154" t="s">
        <v>177</v>
      </c>
      <c r="B68" s="154">
        <v>926</v>
      </c>
      <c r="C68" s="277"/>
      <c r="D68" s="278" t="s">
        <v>82</v>
      </c>
      <c r="E68" s="279">
        <f>E69</f>
        <v>52916</v>
      </c>
      <c r="F68" s="299">
        <f>F69</f>
        <v>0</v>
      </c>
    </row>
    <row r="69" spans="1:6" ht="27.75" customHeight="1">
      <c r="A69" s="177"/>
      <c r="B69" s="280"/>
      <c r="C69" s="382">
        <v>92695</v>
      </c>
      <c r="D69" s="281" t="s">
        <v>112</v>
      </c>
      <c r="E69" s="384">
        <v>52916</v>
      </c>
      <c r="F69" s="386">
        <v>0</v>
      </c>
    </row>
    <row r="70" spans="1:6" ht="28.5" customHeight="1" thickBot="1">
      <c r="A70" s="282"/>
      <c r="B70" s="280"/>
      <c r="C70" s="383"/>
      <c r="D70" s="283" t="s">
        <v>178</v>
      </c>
      <c r="E70" s="385"/>
      <c r="F70" s="387"/>
    </row>
    <row r="71" spans="1:6" ht="16.5" customHeight="1" thickBot="1">
      <c r="A71" s="388" t="s">
        <v>48</v>
      </c>
      <c r="B71" s="389"/>
      <c r="C71" s="390"/>
      <c r="D71" s="191" t="s">
        <v>19</v>
      </c>
      <c r="E71" s="284">
        <f>E10+E20+E27+E29+E31+E38+E40+E43+E46+E59+E34+E68</f>
        <v>18684038.91</v>
      </c>
      <c r="F71" s="300">
        <f>F10+F20+F27+F29+F31+F40+F46+F59+F34+F68</f>
        <v>1551357</v>
      </c>
    </row>
    <row r="72" spans="1:6" ht="17.25" customHeight="1"/>
    <row r="73" spans="1:6" ht="15.75" customHeight="1"/>
    <row r="74" spans="1:6" ht="19.5" customHeight="1"/>
    <row r="75" spans="1:6" ht="27.75" customHeight="1"/>
    <row r="76" spans="1:6" ht="22.5" customHeight="1"/>
  </sheetData>
  <mergeCells count="25">
    <mergeCell ref="A7:A8"/>
    <mergeCell ref="B7:B8"/>
    <mergeCell ref="C7:C8"/>
    <mergeCell ref="D7:D8"/>
    <mergeCell ref="E7:E8"/>
    <mergeCell ref="C44:C45"/>
    <mergeCell ref="E44:E45"/>
    <mergeCell ref="C18:C19"/>
    <mergeCell ref="E18:E19"/>
    <mergeCell ref="F18:F19"/>
    <mergeCell ref="E1:F2"/>
    <mergeCell ref="E36:E37"/>
    <mergeCell ref="F36:F37"/>
    <mergeCell ref="C32:C33"/>
    <mergeCell ref="E32:E33"/>
    <mergeCell ref="F32:F33"/>
    <mergeCell ref="C69:C70"/>
    <mergeCell ref="E69:E70"/>
    <mergeCell ref="F69:F70"/>
    <mergeCell ref="A71:C71"/>
    <mergeCell ref="C51:C58"/>
    <mergeCell ref="E51:E58"/>
    <mergeCell ref="F51:F58"/>
    <mergeCell ref="E64:E67"/>
    <mergeCell ref="C65:C67"/>
  </mergeCells>
  <pageMargins left="0.31496062992125984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8</vt:i4>
      </vt:variant>
    </vt:vector>
  </HeadingPairs>
  <TitlesOfParts>
    <vt:vector size="18" baseType="lpstr">
      <vt:lpstr>zał.nr 3</vt:lpstr>
      <vt:lpstr>zał.nr 4</vt:lpstr>
      <vt:lpstr>zał.nr 5</vt:lpstr>
      <vt:lpstr>zał.. nr 7</vt:lpstr>
      <vt:lpstr>zał.nr 6</vt:lpstr>
      <vt:lpstr>zał.nr8</vt:lpstr>
      <vt:lpstr>zał.nr 9</vt:lpstr>
      <vt:lpstr>zał. nr 10</vt:lpstr>
      <vt:lpstr>zał.nr 12</vt:lpstr>
      <vt:lpstr>zał. nr 11</vt:lpstr>
      <vt:lpstr>'zał. nr 10'!Obszar_wydruku</vt:lpstr>
      <vt:lpstr>'zał. nr 11'!Obszar_wydruku</vt:lpstr>
      <vt:lpstr>'zał.nr 3'!Obszar_wydruku</vt:lpstr>
      <vt:lpstr>'zał.nr 4'!Obszar_wydruku</vt:lpstr>
      <vt:lpstr>'zał.nr 5'!Obszar_wydruku</vt:lpstr>
      <vt:lpstr>'zał.nr 6'!Obszar_wydruku</vt:lpstr>
      <vt:lpstr>'zał.nr 9'!Obszar_wydruku</vt:lpstr>
      <vt:lpstr>zał.nr8!Obszar_wydruku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2013-11-14T10:11:35Z</cp:lastPrinted>
  <dcterms:created xsi:type="dcterms:W3CDTF">2009-10-01T05:59:07Z</dcterms:created>
  <dcterms:modified xsi:type="dcterms:W3CDTF">2013-11-19T13:31:18Z</dcterms:modified>
</cp:coreProperties>
</file>