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320" windowHeight="8730" firstSheet="7" activeTab="13"/>
  </bookViews>
  <sheets>
    <sheet name="Tab.nr 2" sheetId="2" r:id="rId1"/>
    <sheet name="Tab.nr 3" sheetId="3" r:id="rId2"/>
    <sheet name="Tab.nr 4" sheetId="14" r:id="rId3"/>
    <sheet name="Tab.nr 5" sheetId="24" r:id="rId4"/>
    <sheet name="Tab. nr 7" sheetId="27" r:id="rId5"/>
    <sheet name="Tab.nr 6" sheetId="20" r:id="rId6"/>
    <sheet name="Tab.nr 8" sheetId="19" r:id="rId7"/>
    <sheet name="Tab.nr 9" sheetId="9" r:id="rId8"/>
    <sheet name="Tab nr 10" sheetId="26" r:id="rId9"/>
    <sheet name="Tab.nr 11" sheetId="11" r:id="rId10"/>
    <sheet name="zał. nr 13" sheetId="13" r:id="rId11"/>
    <sheet name="Tab. Nr 12" sheetId="28" r:id="rId12"/>
    <sheet name="wyd. maj." sheetId="32" r:id="rId13"/>
    <sheet name="Tab.nr 15" sheetId="31" r:id="rId14"/>
    <sheet name="Tab. nr 14" sheetId="25" r:id="rId15"/>
  </sheets>
  <definedNames>
    <definedName name="_xlnm.Print_Area" localSheetId="14">'Tab. nr 14'!$A$1:$F$11</definedName>
    <definedName name="_xlnm.Print_Area" localSheetId="9">'Tab.nr 11'!$A$1:$G$9</definedName>
    <definedName name="_xlnm.Print_Area" localSheetId="1">'Tab.nr 3'!$A$1:$E$12</definedName>
    <definedName name="_xlnm.Print_Area" localSheetId="2">'Tab.nr 4'!$A$1:$M$19</definedName>
    <definedName name="_xlnm.Print_Area" localSheetId="3">'Tab.nr 5'!$A$1:$M$18</definedName>
    <definedName name="_xlnm.Print_Area" localSheetId="5">'Tab.nr 6'!$A$1:$F$27</definedName>
    <definedName name="_xlnm.Print_Area" localSheetId="6">'Tab.nr 8'!$A$1:$I$21</definedName>
    <definedName name="_xlnm.Print_Area" localSheetId="7">'Tab.nr 9'!$A$1:$G$7</definedName>
    <definedName name="_xlnm.Print_Area" localSheetId="10">'zał. nr 13'!$A$1:$G$16</definedName>
  </definedNames>
  <calcPr calcId="125725"/>
</workbook>
</file>

<file path=xl/calcChain.xml><?xml version="1.0" encoding="utf-8"?>
<calcChain xmlns="http://schemas.openxmlformats.org/spreadsheetml/2006/main">
  <c r="F24" i="20"/>
  <c r="H67" i="31"/>
  <c r="H66"/>
  <c r="H64"/>
  <c r="H62"/>
  <c r="H60"/>
  <c r="H38"/>
  <c r="H39"/>
  <c r="H36"/>
  <c r="H35"/>
  <c r="H34"/>
  <c r="H33"/>
  <c r="H32"/>
  <c r="H31"/>
  <c r="H30"/>
  <c r="H29"/>
  <c r="H28"/>
  <c r="H27"/>
  <c r="H22"/>
  <c r="H21"/>
  <c r="H20"/>
  <c r="H19"/>
  <c r="H18"/>
  <c r="F101"/>
  <c r="E101"/>
  <c r="F96"/>
  <c r="E96"/>
  <c r="H99"/>
  <c r="H97"/>
  <c r="H87"/>
  <c r="H86"/>
  <c r="H85"/>
  <c r="H72"/>
  <c r="G66"/>
  <c r="F66"/>
  <c r="E66"/>
  <c r="H47"/>
  <c r="F45"/>
  <c r="E45"/>
  <c r="F41"/>
  <c r="G37"/>
  <c r="F37"/>
  <c r="E37"/>
  <c r="G25"/>
  <c r="I21" i="19" l="1"/>
  <c r="I19"/>
  <c r="I10"/>
  <c r="I13"/>
  <c r="I16"/>
  <c r="F25" i="20"/>
  <c r="F23"/>
  <c r="F22"/>
  <c r="F21"/>
  <c r="F20"/>
  <c r="F19"/>
  <c r="F18"/>
  <c r="F17"/>
  <c r="F16"/>
  <c r="F15"/>
  <c r="F14"/>
  <c r="F13"/>
  <c r="F12"/>
  <c r="F11"/>
  <c r="F10"/>
  <c r="F9"/>
  <c r="F8"/>
  <c r="F7"/>
  <c r="H102" i="32"/>
  <c r="H97"/>
  <c r="H90"/>
  <c r="H69"/>
  <c r="H67"/>
  <c r="H59"/>
  <c r="H51"/>
  <c r="H46"/>
  <c r="H41"/>
  <c r="H37"/>
  <c r="H25"/>
  <c r="H100"/>
  <c r="H98"/>
  <c r="H96"/>
  <c r="H95"/>
  <c r="H94"/>
  <c r="H93"/>
  <c r="H92"/>
  <c r="H91"/>
  <c r="H88"/>
  <c r="H87"/>
  <c r="H86"/>
  <c r="H85"/>
  <c r="H84"/>
  <c r="H83"/>
  <c r="H82"/>
  <c r="H81"/>
  <c r="H79"/>
  <c r="H78"/>
  <c r="H77"/>
  <c r="H76"/>
  <c r="H75"/>
  <c r="H74"/>
  <c r="H73"/>
  <c r="H71"/>
  <c r="H70"/>
  <c r="H68"/>
  <c r="H65"/>
  <c r="H63"/>
  <c r="H61"/>
  <c r="H60"/>
  <c r="H56"/>
  <c r="H54"/>
  <c r="H52"/>
  <c r="H49"/>
  <c r="H48"/>
  <c r="H47"/>
  <c r="H45"/>
  <c r="H42"/>
  <c r="H40"/>
  <c r="H39"/>
  <c r="H38"/>
  <c r="H36"/>
  <c r="H35"/>
  <c r="H34"/>
  <c r="H33"/>
  <c r="H32"/>
  <c r="H31"/>
  <c r="H30"/>
  <c r="H29"/>
  <c r="H28"/>
  <c r="H27"/>
  <c r="H26"/>
  <c r="H23"/>
  <c r="H22"/>
  <c r="H21"/>
  <c r="H20"/>
  <c r="H19"/>
  <c r="H18"/>
  <c r="H17"/>
  <c r="H16"/>
  <c r="H15"/>
  <c r="H14"/>
  <c r="H11"/>
  <c r="H10"/>
  <c r="G97"/>
  <c r="F97"/>
  <c r="E97"/>
  <c r="G90"/>
  <c r="F90"/>
  <c r="E90"/>
  <c r="G69"/>
  <c r="F69"/>
  <c r="E69"/>
  <c r="G67"/>
  <c r="F67"/>
  <c r="E67"/>
  <c r="G59"/>
  <c r="F59"/>
  <c r="E59"/>
  <c r="G51"/>
  <c r="F51"/>
  <c r="E51"/>
  <c r="G46"/>
  <c r="F46"/>
  <c r="E46"/>
  <c r="G41"/>
  <c r="F41"/>
  <c r="E41"/>
  <c r="G37"/>
  <c r="F37"/>
  <c r="E37"/>
  <c r="G25"/>
  <c r="F25"/>
  <c r="E25"/>
  <c r="G10"/>
  <c r="G102" s="1"/>
  <c r="F10"/>
  <c r="F102" s="1"/>
  <c r="E10"/>
  <c r="E102" s="1"/>
  <c r="N23" i="2" l="1"/>
  <c r="F13"/>
  <c r="N95"/>
  <c r="N78"/>
  <c r="N19"/>
  <c r="E7" i="3" l="1"/>
  <c r="I14" i="14"/>
  <c r="I9"/>
  <c r="E9" i="2"/>
  <c r="G8" i="28"/>
  <c r="H8" s="1"/>
  <c r="H7"/>
  <c r="H18" i="19"/>
  <c r="H17"/>
  <c r="H16" s="1"/>
  <c r="H15"/>
  <c r="H12"/>
  <c r="H11"/>
  <c r="H14"/>
  <c r="H20"/>
  <c r="H19" s="1"/>
  <c r="H10" l="1"/>
  <c r="H21" s="1"/>
  <c r="H13"/>
  <c r="C13"/>
  <c r="C21" s="1"/>
  <c r="G19"/>
  <c r="G16"/>
  <c r="G13"/>
  <c r="P97" i="2"/>
  <c r="P96"/>
  <c r="P95"/>
  <c r="P93"/>
  <c r="P92"/>
  <c r="P91"/>
  <c r="P90"/>
  <c r="P88"/>
  <c r="P87"/>
  <c r="P86"/>
  <c r="P85"/>
  <c r="P84"/>
  <c r="P83"/>
  <c r="P82"/>
  <c r="P80"/>
  <c r="P78"/>
  <c r="P76"/>
  <c r="P75"/>
  <c r="P74"/>
  <c r="P73"/>
  <c r="P72"/>
  <c r="P71"/>
  <c r="P70"/>
  <c r="P69"/>
  <c r="P68"/>
  <c r="P67"/>
  <c r="P65"/>
  <c r="P64"/>
  <c r="P63"/>
  <c r="P62"/>
  <c r="P60"/>
  <c r="P59"/>
  <c r="P58"/>
  <c r="P57"/>
  <c r="P56"/>
  <c r="P55"/>
  <c r="P54"/>
  <c r="P53"/>
  <c r="P52"/>
  <c r="P51"/>
  <c r="P49"/>
  <c r="P47"/>
  <c r="P45"/>
  <c r="P44"/>
  <c r="P43"/>
  <c r="P42"/>
  <c r="P41"/>
  <c r="P40"/>
  <c r="P38"/>
  <c r="P36"/>
  <c r="P35"/>
  <c r="P34"/>
  <c r="P33"/>
  <c r="P32"/>
  <c r="P30"/>
  <c r="P29"/>
  <c r="P28"/>
  <c r="P26"/>
  <c r="P25"/>
  <c r="P23"/>
  <c r="P21"/>
  <c r="P20"/>
  <c r="P19"/>
  <c r="P18"/>
  <c r="P17"/>
  <c r="P15"/>
  <c r="P14"/>
  <c r="P13"/>
  <c r="P12"/>
  <c r="P11"/>
  <c r="P10"/>
  <c r="G77" l="1"/>
  <c r="D16" i="24" l="1"/>
  <c r="F97" i="2" l="1"/>
  <c r="F96"/>
  <c r="F95"/>
  <c r="F93"/>
  <c r="F92"/>
  <c r="F91"/>
  <c r="F90"/>
  <c r="F88"/>
  <c r="F87"/>
  <c r="F86"/>
  <c r="F85"/>
  <c r="H85" s="1"/>
  <c r="F84"/>
  <c r="F83"/>
  <c r="F82"/>
  <c r="F80"/>
  <c r="F78"/>
  <c r="F76"/>
  <c r="F75"/>
  <c r="F74"/>
  <c r="F73"/>
  <c r="F72"/>
  <c r="F71"/>
  <c r="F70"/>
  <c r="F69"/>
  <c r="F68"/>
  <c r="F67"/>
  <c r="F65"/>
  <c r="F64"/>
  <c r="F63"/>
  <c r="F62"/>
  <c r="F60"/>
  <c r="F59"/>
  <c r="F58"/>
  <c r="F57"/>
  <c r="F56"/>
  <c r="F55"/>
  <c r="F54"/>
  <c r="F53"/>
  <c r="F52"/>
  <c r="F51"/>
  <c r="F49"/>
  <c r="F47"/>
  <c r="F45"/>
  <c r="F44"/>
  <c r="F43"/>
  <c r="F42"/>
  <c r="F41"/>
  <c r="F40"/>
  <c r="F38"/>
  <c r="F36"/>
  <c r="F35"/>
  <c r="F34"/>
  <c r="F33"/>
  <c r="F32"/>
  <c r="F30"/>
  <c r="F29"/>
  <c r="F28"/>
  <c r="F26"/>
  <c r="F25"/>
  <c r="F23"/>
  <c r="F21"/>
  <c r="F20"/>
  <c r="F19"/>
  <c r="F18"/>
  <c r="H18" s="1"/>
  <c r="F17"/>
  <c r="F15"/>
  <c r="F12"/>
  <c r="F11"/>
  <c r="F10"/>
  <c r="E14"/>
  <c r="E16"/>
  <c r="E22"/>
  <c r="E24"/>
  <c r="E27"/>
  <c r="E31"/>
  <c r="E37"/>
  <c r="P37" s="1"/>
  <c r="E39"/>
  <c r="E46"/>
  <c r="E48"/>
  <c r="E50"/>
  <c r="E61"/>
  <c r="E66"/>
  <c r="E77"/>
  <c r="E79"/>
  <c r="E81"/>
  <c r="E89"/>
  <c r="E94"/>
  <c r="P94" s="1"/>
  <c r="I11" i="27"/>
  <c r="F11"/>
  <c r="D11"/>
  <c r="F8" i="28"/>
  <c r="I14" i="24"/>
  <c r="G14"/>
  <c r="G13"/>
  <c r="F16"/>
  <c r="G15"/>
  <c r="I15" s="1"/>
  <c r="I15" i="14"/>
  <c r="I13"/>
  <c r="I11"/>
  <c r="I10"/>
  <c r="G12"/>
  <c r="I12" s="1"/>
  <c r="F16"/>
  <c r="D16"/>
  <c r="M16"/>
  <c r="L16"/>
  <c r="K16"/>
  <c r="J16"/>
  <c r="H16"/>
  <c r="G16"/>
  <c r="E16"/>
  <c r="C16"/>
  <c r="E98" i="2" l="1"/>
  <c r="N97"/>
  <c r="O9"/>
  <c r="H6" i="28"/>
  <c r="G6" i="11"/>
  <c r="H15" i="26"/>
  <c r="H14"/>
  <c r="H13"/>
  <c r="H12"/>
  <c r="H11"/>
  <c r="G6" i="9"/>
  <c r="G7" s="1"/>
  <c r="G15" i="13"/>
  <c r="G14"/>
  <c r="G13"/>
  <c r="G12"/>
  <c r="G11"/>
  <c r="G10"/>
  <c r="G9"/>
  <c r="G8"/>
  <c r="G7"/>
  <c r="G6"/>
  <c r="F9" i="25"/>
  <c r="F16" i="13"/>
  <c r="F7" i="11"/>
  <c r="G15" i="26"/>
  <c r="F7" i="9"/>
  <c r="E19" i="19"/>
  <c r="E16"/>
  <c r="E13"/>
  <c r="G10"/>
  <c r="G21" s="1"/>
  <c r="E10"/>
  <c r="E26" i="20"/>
  <c r="H95" i="31"/>
  <c r="H94"/>
  <c r="H93"/>
  <c r="H92"/>
  <c r="H91"/>
  <c r="H90"/>
  <c r="H84"/>
  <c r="H83"/>
  <c r="H82"/>
  <c r="H81"/>
  <c r="H80"/>
  <c r="H78"/>
  <c r="H77"/>
  <c r="H76"/>
  <c r="H75"/>
  <c r="H74"/>
  <c r="H73"/>
  <c r="H69"/>
  <c r="H59"/>
  <c r="H48"/>
  <c r="H46"/>
  <c r="H44"/>
  <c r="H42"/>
  <c r="H40"/>
  <c r="H26"/>
  <c r="H23"/>
  <c r="H17"/>
  <c r="H16"/>
  <c r="H15"/>
  <c r="H14"/>
  <c r="H11"/>
  <c r="H37"/>
  <c r="E58"/>
  <c r="D10" i="3"/>
  <c r="D7"/>
  <c r="F25" i="31"/>
  <c r="G96"/>
  <c r="F10"/>
  <c r="F89"/>
  <c r="F68"/>
  <c r="F58"/>
  <c r="F50"/>
  <c r="M16" i="24"/>
  <c r="L16"/>
  <c r="K16"/>
  <c r="J16"/>
  <c r="I16"/>
  <c r="H16"/>
  <c r="G16"/>
  <c r="C16"/>
  <c r="E9" i="25"/>
  <c r="E16" i="24"/>
  <c r="E10" i="3"/>
  <c r="G89" i="31"/>
  <c r="E89"/>
  <c r="G68"/>
  <c r="E68"/>
  <c r="G58"/>
  <c r="G50"/>
  <c r="E50"/>
  <c r="G45"/>
  <c r="G41"/>
  <c r="E41"/>
  <c r="E25"/>
  <c r="G10"/>
  <c r="G101" s="1"/>
  <c r="E10"/>
  <c r="O14" i="2"/>
  <c r="H19"/>
  <c r="H58" i="31" l="1"/>
  <c r="H50"/>
  <c r="H89"/>
  <c r="H96"/>
  <c r="H41"/>
  <c r="H68"/>
  <c r="H25"/>
  <c r="H10"/>
  <c r="E21" i="19"/>
  <c r="O37" i="2"/>
  <c r="N11"/>
  <c r="N20"/>
  <c r="N21"/>
  <c r="N25"/>
  <c r="N26"/>
  <c r="N34"/>
  <c r="N42"/>
  <c r="N43"/>
  <c r="N44"/>
  <c r="N51"/>
  <c r="N54"/>
  <c r="N55"/>
  <c r="N59"/>
  <c r="N74"/>
  <c r="N82"/>
  <c r="N84"/>
  <c r="N86"/>
  <c r="N87"/>
  <c r="N88"/>
  <c r="N90"/>
  <c r="N37"/>
  <c r="M37"/>
  <c r="L37"/>
  <c r="K37"/>
  <c r="J37"/>
  <c r="I37"/>
  <c r="D37"/>
  <c r="H68"/>
  <c r="H54"/>
  <c r="H44"/>
  <c r="M22"/>
  <c r="K11" i="27"/>
  <c r="J11"/>
  <c r="H11"/>
  <c r="G11"/>
  <c r="E11"/>
  <c r="C11"/>
  <c r="E7" i="11"/>
  <c r="G7" s="1"/>
  <c r="F16" i="19"/>
  <c r="D16"/>
  <c r="F19"/>
  <c r="D19"/>
  <c r="F13"/>
  <c r="D13"/>
  <c r="D21" s="1"/>
  <c r="F10"/>
  <c r="D10"/>
  <c r="F15" i="26"/>
  <c r="F21" i="19" l="1"/>
  <c r="O66" i="2"/>
  <c r="N66"/>
  <c r="M66"/>
  <c r="L66"/>
  <c r="K66"/>
  <c r="J66"/>
  <c r="I66"/>
  <c r="G66"/>
  <c r="D66"/>
  <c r="P66" s="1"/>
  <c r="H67"/>
  <c r="E16" i="13"/>
  <c r="G16" s="1"/>
  <c r="D26" i="20" l="1"/>
  <c r="F26" s="1"/>
  <c r="G48" i="2"/>
  <c r="D48"/>
  <c r="P48" s="1"/>
  <c r="I16" i="14" l="1"/>
  <c r="E7" i="9"/>
  <c r="O61" i="2"/>
  <c r="O16"/>
  <c r="O22"/>
  <c r="O24"/>
  <c r="O27"/>
  <c r="O31"/>
  <c r="O39"/>
  <c r="O46"/>
  <c r="O48"/>
  <c r="O50"/>
  <c r="O81"/>
  <c r="O89"/>
  <c r="O94"/>
  <c r="N39"/>
  <c r="O98" l="1"/>
  <c r="M48"/>
  <c r="H97"/>
  <c r="H96"/>
  <c r="H95"/>
  <c r="H93"/>
  <c r="H92"/>
  <c r="H91"/>
  <c r="H90"/>
  <c r="H88"/>
  <c r="H87"/>
  <c r="H86"/>
  <c r="H84"/>
  <c r="H83"/>
  <c r="H82"/>
  <c r="H80"/>
  <c r="H79" s="1"/>
  <c r="H78"/>
  <c r="H77" s="1"/>
  <c r="H76"/>
  <c r="H75"/>
  <c r="H74"/>
  <c r="H73"/>
  <c r="H72"/>
  <c r="H71"/>
  <c r="H70"/>
  <c r="H65"/>
  <c r="H64"/>
  <c r="H63"/>
  <c r="H62"/>
  <c r="H60"/>
  <c r="H59"/>
  <c r="H58"/>
  <c r="H57"/>
  <c r="H56"/>
  <c r="H55"/>
  <c r="H53"/>
  <c r="H52"/>
  <c r="H51"/>
  <c r="H47"/>
  <c r="H46" s="1"/>
  <c r="H45"/>
  <c r="H43"/>
  <c r="H42"/>
  <c r="H41"/>
  <c r="H40"/>
  <c r="F37"/>
  <c r="H36"/>
  <c r="H35"/>
  <c r="H34"/>
  <c r="H33"/>
  <c r="H32"/>
  <c r="H30"/>
  <c r="H29"/>
  <c r="H28"/>
  <c r="H26"/>
  <c r="H25"/>
  <c r="H23"/>
  <c r="H21"/>
  <c r="H13"/>
  <c r="H12"/>
  <c r="H11"/>
  <c r="H10"/>
  <c r="H15"/>
  <c r="H17"/>
  <c r="H20"/>
  <c r="N94"/>
  <c r="M94"/>
  <c r="L94"/>
  <c r="K94"/>
  <c r="J94"/>
  <c r="D94"/>
  <c r="N89"/>
  <c r="M89"/>
  <c r="L89"/>
  <c r="K89"/>
  <c r="J89"/>
  <c r="G89"/>
  <c r="D89"/>
  <c r="P89" s="1"/>
  <c r="N81"/>
  <c r="M81"/>
  <c r="L81"/>
  <c r="K81"/>
  <c r="J81"/>
  <c r="G81"/>
  <c r="D81"/>
  <c r="P81" s="1"/>
  <c r="I79"/>
  <c r="N79"/>
  <c r="L79"/>
  <c r="K79"/>
  <c r="J79"/>
  <c r="F79"/>
  <c r="D79"/>
  <c r="P79" s="1"/>
  <c r="I77"/>
  <c r="N77"/>
  <c r="M77"/>
  <c r="L77"/>
  <c r="K77"/>
  <c r="J77"/>
  <c r="F77"/>
  <c r="D77"/>
  <c r="P77" s="1"/>
  <c r="I61"/>
  <c r="N61"/>
  <c r="M61"/>
  <c r="L61"/>
  <c r="K61"/>
  <c r="J61"/>
  <c r="D61"/>
  <c r="P61" s="1"/>
  <c r="N50"/>
  <c r="M50"/>
  <c r="L50"/>
  <c r="K50"/>
  <c r="J50"/>
  <c r="D50"/>
  <c r="P50" s="1"/>
  <c r="I48"/>
  <c r="N48"/>
  <c r="L48"/>
  <c r="K48"/>
  <c r="J48"/>
  <c r="I46"/>
  <c r="N46"/>
  <c r="M46"/>
  <c r="L46"/>
  <c r="K46"/>
  <c r="J46"/>
  <c r="G46"/>
  <c r="D46"/>
  <c r="P46" s="1"/>
  <c r="M39"/>
  <c r="L39"/>
  <c r="K39"/>
  <c r="J39"/>
  <c r="G39"/>
  <c r="D39"/>
  <c r="P39" s="1"/>
  <c r="G38"/>
  <c r="G37" s="1"/>
  <c r="N31"/>
  <c r="M31"/>
  <c r="L31"/>
  <c r="K31"/>
  <c r="J31"/>
  <c r="G31"/>
  <c r="F31"/>
  <c r="D31"/>
  <c r="P31" s="1"/>
  <c r="N27"/>
  <c r="M27"/>
  <c r="L27"/>
  <c r="K27"/>
  <c r="J27"/>
  <c r="G27"/>
  <c r="D27"/>
  <c r="P27" s="1"/>
  <c r="N24"/>
  <c r="M24"/>
  <c r="L24"/>
  <c r="K24"/>
  <c r="J24"/>
  <c r="F24"/>
  <c r="D24"/>
  <c r="P24" s="1"/>
  <c r="I22"/>
  <c r="N22"/>
  <c r="L22"/>
  <c r="K22"/>
  <c r="J22"/>
  <c r="H22"/>
  <c r="F22"/>
  <c r="D22"/>
  <c r="P22" s="1"/>
  <c r="M16"/>
  <c r="N16" s="1"/>
  <c r="L16"/>
  <c r="K16"/>
  <c r="J16"/>
  <c r="D16"/>
  <c r="P16" s="1"/>
  <c r="I14"/>
  <c r="N14"/>
  <c r="L14"/>
  <c r="K14"/>
  <c r="J14"/>
  <c r="H14"/>
  <c r="G14"/>
  <c r="D14"/>
  <c r="N9"/>
  <c r="M9"/>
  <c r="L9"/>
  <c r="K9"/>
  <c r="J9"/>
  <c r="G9"/>
  <c r="D9"/>
  <c r="P9" s="1"/>
  <c r="H50" l="1"/>
  <c r="H16"/>
  <c r="H61"/>
  <c r="H94"/>
  <c r="N98"/>
  <c r="F81"/>
  <c r="J98"/>
  <c r="F46"/>
  <c r="H81"/>
  <c r="F39"/>
  <c r="H27"/>
  <c r="H31"/>
  <c r="F89"/>
  <c r="F9"/>
  <c r="F14"/>
  <c r="F27"/>
  <c r="F61"/>
  <c r="F50"/>
  <c r="H69"/>
  <c r="H66" s="1"/>
  <c r="F66"/>
  <c r="H89"/>
  <c r="F94"/>
  <c r="H24"/>
  <c r="F48"/>
  <c r="H49"/>
  <c r="H48" s="1"/>
  <c r="H9"/>
  <c r="F16"/>
  <c r="D98"/>
  <c r="P98" s="1"/>
  <c r="H38"/>
  <c r="H37" s="1"/>
  <c r="L98"/>
  <c r="G94"/>
  <c r="I81"/>
  <c r="I94"/>
  <c r="K98"/>
  <c r="G61"/>
  <c r="G24"/>
  <c r="I89"/>
  <c r="G50"/>
  <c r="I31"/>
  <c r="I24"/>
  <c r="G22"/>
  <c r="M98"/>
  <c r="I16"/>
  <c r="I9"/>
  <c r="I27"/>
  <c r="I50"/>
  <c r="G16"/>
  <c r="G79"/>
  <c r="F98" l="1"/>
  <c r="G98"/>
  <c r="H39" l="1"/>
  <c r="H98" s="1"/>
  <c r="I39"/>
  <c r="I98" s="1"/>
  <c r="H45" i="31" l="1"/>
  <c r="H101"/>
</calcChain>
</file>

<file path=xl/sharedStrings.xml><?xml version="1.0" encoding="utf-8"?>
<sst xmlns="http://schemas.openxmlformats.org/spreadsheetml/2006/main" count="697" uniqueCount="318">
  <si>
    <t>w złotych</t>
  </si>
  <si>
    <t>Dział</t>
  </si>
  <si>
    <t>z tego:</t>
  </si>
  <si>
    <t>Ogółem:</t>
  </si>
  <si>
    <t>Rozdział</t>
  </si>
  <si>
    <t>Nazwa</t>
  </si>
  <si>
    <t>Wydatki bieżące</t>
  </si>
  <si>
    <t>w tym:</t>
  </si>
  <si>
    <t>Wydatki majątkowe</t>
  </si>
  <si>
    <t>Lp.</t>
  </si>
  <si>
    <t>Treść</t>
  </si>
  <si>
    <t>Klasyfikacja
§</t>
  </si>
  <si>
    <t>Przychody ogółem:</t>
  </si>
  <si>
    <t>1.</t>
  </si>
  <si>
    <t>2.</t>
  </si>
  <si>
    <t>3.</t>
  </si>
  <si>
    <t>6.</t>
  </si>
  <si>
    <t>Nadwyżka budżetu z lat ubiegłych</t>
  </si>
  <si>
    <t>§ 957</t>
  </si>
  <si>
    <t>Wyszczególnienie</t>
  </si>
  <si>
    <t>Stan środków obrotowych na początek roku</t>
  </si>
  <si>
    <t>Ogółem</t>
  </si>
  <si>
    <t>Nazwa instytucji</t>
  </si>
  <si>
    <r>
      <t xml:space="preserve">Nazwa zadania
</t>
    </r>
    <r>
      <rPr>
        <i/>
        <sz val="10"/>
        <rFont val="Arial CE"/>
        <charset val="238"/>
      </rPr>
      <t>(przeznaczenie dotacji)</t>
    </r>
  </si>
  <si>
    <t>Nazwa zadania</t>
  </si>
  <si>
    <t>Wynagrodzenia i składki od nich naliczane</t>
  </si>
  <si>
    <t>Wydatki jednostek budżetowych</t>
  </si>
  <si>
    <t>Dotacje na zadania bieżące</t>
  </si>
  <si>
    <t>Wydatki związane z realizacją zadań statutowych</t>
  </si>
  <si>
    <t>Jednostka pomocnicza</t>
  </si>
  <si>
    <t>Świadczenia na rzecz osób fizycznych</t>
  </si>
  <si>
    <t>Wydatki na programy finansowane z udziałem środków pochodzących z budżetu Unii Europejskiej oraz niepodlegających zwrotowi środków z pomocy udzielanej przez państwa członkowskie Europejskiego Porozumienia o Wolnym Handlu (EFTA) oraz inych środków pochodzących ze źródeł zagranicznych niepodlegających zwrotowi,w części związanej z realizacją zadań Gminy/Powiatu</t>
  </si>
  <si>
    <t>na programy finansowane z udziałem środków, o których mowa w art. 5 ust. 1 pkt 2 i 3, w części związanej z realizacją zadań jednostki samorządu terytorialnego</t>
  </si>
  <si>
    <t>Inwestycje i zakupy inwestycyjne</t>
  </si>
  <si>
    <t>010</t>
  </si>
  <si>
    <t>Rolnictwo i łowiectwo</t>
  </si>
  <si>
    <t>01008</t>
  </si>
  <si>
    <t>Melioracje wodne</t>
  </si>
  <si>
    <t>01010</t>
  </si>
  <si>
    <t>Infrastruktura wodociągowa i sanitacyjna wsi</t>
  </si>
  <si>
    <t>01030</t>
  </si>
  <si>
    <t>Izby rolnicze</t>
  </si>
  <si>
    <t>01095</t>
  </si>
  <si>
    <t>Pozostała działalność</t>
  </si>
  <si>
    <t>020</t>
  </si>
  <si>
    <t>Leśnictwo</t>
  </si>
  <si>
    <t>02095</t>
  </si>
  <si>
    <t>Transport i łączność</t>
  </si>
  <si>
    <t>Lokalny transport zbiorowy</t>
  </si>
  <si>
    <t>Drogi publiczne gminne</t>
  </si>
  <si>
    <t>Turystyka</t>
  </si>
  <si>
    <t>Gospodarka mieszkaniowa</t>
  </si>
  <si>
    <t>Gospodarka gruntami, nieruchomościami</t>
  </si>
  <si>
    <t>Działalność usługowa</t>
  </si>
  <si>
    <t>Plany zagospodarowania przestrzennego</t>
  </si>
  <si>
    <t>Opracowania geodezyjne i kartograficzne</t>
  </si>
  <si>
    <t>Cmentarze</t>
  </si>
  <si>
    <t>Administracja publiczna</t>
  </si>
  <si>
    <t>Urzędy wojewódzkie</t>
  </si>
  <si>
    <t>Rady Gmin</t>
  </si>
  <si>
    <t>Urzędy gmin</t>
  </si>
  <si>
    <t xml:space="preserve">Urzędy naczelnych organów władzy państwowej kontroli i ochrony prawa oraz sądownictwa </t>
  </si>
  <si>
    <t>Urzędy naczelnych organów władzy państwowej kontroli i ochrony prawa</t>
  </si>
  <si>
    <t>Bezpieczeństwo publiczne i ochrona przeciw pożarowa</t>
  </si>
  <si>
    <t>Komendy powiatowe policji</t>
  </si>
  <si>
    <t>Straż Graniczna</t>
  </si>
  <si>
    <t>Ochotnicze straże pożarne</t>
  </si>
  <si>
    <t>Obrona cywilna</t>
  </si>
  <si>
    <t>Różne rozliczenia</t>
  </si>
  <si>
    <t>Rezerwy ogólne  i celowe</t>
  </si>
  <si>
    <t xml:space="preserve">Oświata i wychowanie </t>
  </si>
  <si>
    <t>Szkoły podstawowe</t>
  </si>
  <si>
    <t>Oddziały przedszkolne w szkołach podstawowych</t>
  </si>
  <si>
    <t>Przedszkola</t>
  </si>
  <si>
    <t>Gimnazja</t>
  </si>
  <si>
    <t>Dowożenie uczniów do szkół</t>
  </si>
  <si>
    <t>Zespoły obsługi ekonomiczno-administarcyjnej szkół</t>
  </si>
  <si>
    <t>Dokształcanie i doskonalenie nauczycieli</t>
  </si>
  <si>
    <t>Stołówki szkolne i przedszkolne</t>
  </si>
  <si>
    <t>Ochrona zdrowia</t>
  </si>
  <si>
    <t>Lecznictwo ambulatoryjne</t>
  </si>
  <si>
    <t>Zwalczanie narkomanii</t>
  </si>
  <si>
    <t>Przeciwdziałanie alkoholizmowi</t>
  </si>
  <si>
    <t>Pomoc społeczna</t>
  </si>
  <si>
    <t>Zasiłki i pomoc w naturze oraz składki na ubezpieczenia emerytalne i rentowe</t>
  </si>
  <si>
    <t>Dodatki mieszkaniowe</t>
  </si>
  <si>
    <t>Zasiłki stałe</t>
  </si>
  <si>
    <t>Ośrodki pomocy społecznej</t>
  </si>
  <si>
    <t>Usługi opiekuńcze i specjalistyczne usługi opiekuńcze</t>
  </si>
  <si>
    <t>Pozostałe zadania w zakresie polityki społecznej</t>
  </si>
  <si>
    <t>Edukacyjna opieka wychowawcza</t>
  </si>
  <si>
    <t>Pomoc materialna dla uczniów</t>
  </si>
  <si>
    <t>Gospodarka komunalna i ochrona środowiska</t>
  </si>
  <si>
    <t>Gospodarka odpadami</t>
  </si>
  <si>
    <t>Oczyszczanie miast i wsi</t>
  </si>
  <si>
    <t>Utrzymanie zieleni w miastach i gminach</t>
  </si>
  <si>
    <t>Schroniska dla zwierząt</t>
  </si>
  <si>
    <t>Oświetlenie ulic ,placów i dróg</t>
  </si>
  <si>
    <t>Kultura i ochrona dziedzictwa narodowego</t>
  </si>
  <si>
    <t>Domy i ośrodki kultury, świetlice i kluby</t>
  </si>
  <si>
    <t>Biblioteki</t>
  </si>
  <si>
    <t>Ochrona zabytków i opieka nad zabytkami</t>
  </si>
  <si>
    <t>Obiekty sportowe</t>
  </si>
  <si>
    <t>x</t>
  </si>
  <si>
    <t>Ogółem wydatki budżetu gminy</t>
  </si>
  <si>
    <t>Stołówki Szkolne</t>
  </si>
  <si>
    <t>Gminna Biblioteka Publiczna w Kołbaskowie</t>
  </si>
  <si>
    <t>wychowanie przedszkolne</t>
  </si>
  <si>
    <t>wypoczynek dzieci i młodzieży</t>
  </si>
  <si>
    <t>opieka nad dzieckiem i rodziną</t>
  </si>
  <si>
    <t>reintegracja społeczna i zwodowa mieszkańców gminy Kołbaskowo w Centrum Integracji Społecznej</t>
  </si>
  <si>
    <t>5.</t>
  </si>
  <si>
    <t>remont i konserwacja zabytków</t>
  </si>
  <si>
    <t>7.</t>
  </si>
  <si>
    <t>kultura fizyczna i sport</t>
  </si>
  <si>
    <t>Będargowo</t>
  </si>
  <si>
    <t>Bobolin</t>
  </si>
  <si>
    <t>Kurów</t>
  </si>
  <si>
    <t>Moczyły</t>
  </si>
  <si>
    <t>Przecław</t>
  </si>
  <si>
    <t>Siadło-Dolne</t>
  </si>
  <si>
    <t>Siadło-Górne</t>
  </si>
  <si>
    <t>Smolęcin</t>
  </si>
  <si>
    <t>Stobno</t>
  </si>
  <si>
    <t>Ustowo</t>
  </si>
  <si>
    <t>Warzymice</t>
  </si>
  <si>
    <t>Świadczenia rodzinne, świadczenia z funduszu alimentacyjnego oraz składki na ubezpieczenia emerytalne i rentowe z ubezpieczenia  społecznego</t>
  </si>
  <si>
    <t>Składki na ubezpieczenie zdrowotne opłacane za osoby pobierające niektóre świadczenia z pomocy społecznej , niektóre świadczenia rodzinne oraz za osoby uczestniczące w zajęciach w centrum integracji społecznej</t>
  </si>
  <si>
    <t>Karwowo</t>
  </si>
  <si>
    <t>Ostoja (  Ostoja,Przylep,Rajkowo)</t>
  </si>
  <si>
    <t>Kołbaskowo ( Kołbaskowo, Rosówek)</t>
  </si>
  <si>
    <t xml:space="preserve">Barnisław </t>
  </si>
  <si>
    <t>Warnik</t>
  </si>
  <si>
    <t>ZPO Kołbaskowo</t>
  </si>
  <si>
    <t>a.</t>
  </si>
  <si>
    <t>b.</t>
  </si>
  <si>
    <t>ochrona przeciw pożarowa</t>
  </si>
  <si>
    <t>4.</t>
  </si>
  <si>
    <t>Obsługa długu publicznego</t>
  </si>
  <si>
    <t>Obsługa papierów wartościowych, kredytów i pożyczek jst</t>
  </si>
  <si>
    <t>Wydatki na obsługę długu</t>
  </si>
  <si>
    <t>Rodziny zastępcze</t>
  </si>
  <si>
    <t>§ 952</t>
  </si>
  <si>
    <t>Przychody z zaciągniętych pożyczek i kredytów na rynku krajowym</t>
  </si>
  <si>
    <t>Rozchody ogółem:</t>
  </si>
  <si>
    <t xml:space="preserve">Spłaty  otrzymanych krajowych pożyczek i kredytów </t>
  </si>
  <si>
    <t>§ 992</t>
  </si>
  <si>
    <t>domowa opieka hospicyjna dla terminalnie i nieuleczalnie chorych</t>
  </si>
  <si>
    <t>Promocja jednostek samorządu terytorialnego</t>
  </si>
  <si>
    <t>Kultura fizyczna i sport</t>
  </si>
  <si>
    <t>Zadania w zakresie kultury fizycznej i sportu</t>
  </si>
  <si>
    <t>Pargowo</t>
  </si>
  <si>
    <t xml:space="preserve">Kamieniec </t>
  </si>
  <si>
    <t>Nazwa jednostki
 otrzymującej dotację</t>
  </si>
  <si>
    <r>
      <t xml:space="preserve">Zakres
</t>
    </r>
    <r>
      <rPr>
        <sz val="10"/>
        <rFont val="Arial CE"/>
        <charset val="238"/>
      </rPr>
      <t>(</t>
    </r>
    <r>
      <rPr>
        <i/>
        <sz val="10"/>
        <rFont val="Arial CE"/>
        <charset val="238"/>
      </rPr>
      <t>przeznaczenie dotacji)</t>
    </r>
  </si>
  <si>
    <t>Przedsiebiorstwo Gospodarki Komunalnej w Kołbaskowie</t>
  </si>
  <si>
    <t>Oczyszczanie , utrzymanie i oznakowanie dróg gminnych i ulic</t>
  </si>
  <si>
    <t>Utrzymanie przystanków komunikacji zbiorowej</t>
  </si>
  <si>
    <t>Utrzymanie mieszkaniowego zasobu komunalnego i obiektów komunalnych</t>
  </si>
  <si>
    <t>Obsługa systemu gospodarki odpadami</t>
  </si>
  <si>
    <t>8.</t>
  </si>
  <si>
    <t>9.</t>
  </si>
  <si>
    <t>10.</t>
  </si>
  <si>
    <t>11.</t>
  </si>
  <si>
    <t>SP Będargowo</t>
  </si>
  <si>
    <t>Inne formy wychowania przedszkolnego</t>
  </si>
  <si>
    <t>Publiczne Gimnazjum w Przecławiu</t>
  </si>
  <si>
    <t>SP w Przecławiu</t>
  </si>
  <si>
    <t>Przychody</t>
  </si>
  <si>
    <t>Koszty</t>
  </si>
  <si>
    <t>w tym: wpłata do budżetu</t>
  </si>
  <si>
    <t>dotacje
z budżetu</t>
  </si>
  <si>
    <t>I.</t>
  </si>
  <si>
    <t>Zakłady budżetowe</t>
  </si>
  <si>
    <t>1. Przedsiębiorstwo Gospodarki Komunalnej</t>
  </si>
  <si>
    <t>Dochody i wydatki
budżetu Gminy KOŁBASKOWO
związane z realizacją zadań wykonywanych na podstawie porozumień (umów) między jednostkami samorządu terytorialnego w 2013 r.</t>
  </si>
  <si>
    <t>Straż Miejska</t>
  </si>
  <si>
    <t>edukacja szkolna</t>
  </si>
  <si>
    <t>Wspieranie rodziny</t>
  </si>
  <si>
    <t>Jednostka samorządu terytorialnego</t>
  </si>
  <si>
    <t>Przebudowa drogi powiatowej nr 0627Z Szczecin-Siadło Górne</t>
  </si>
  <si>
    <t>Powiat Policki</t>
  </si>
  <si>
    <t>Drogi publiczne powiatowe</t>
  </si>
  <si>
    <t xml:space="preserve">               GMINY KOŁBASKOWO</t>
  </si>
  <si>
    <t>w tym</t>
  </si>
  <si>
    <t xml:space="preserve">na programy finansowane z udziałem środków o których mowa w art..5 ust.1 pkt. 2 i 3 </t>
  </si>
  <si>
    <t>Poprawa jakości wody poprzez likwidację rur azbestowo-cementowych na terenie gminy</t>
  </si>
  <si>
    <t>Przebudowa istniejącej sieci wodociagowej w miejscowości Bobolin</t>
  </si>
  <si>
    <t>Budowa sieci wodociagowej z ujęcia Bobolin do miejscowości Warnik</t>
  </si>
  <si>
    <t>Rozbudowa oczyszczalni ścieków w Przecławiu</t>
  </si>
  <si>
    <t xml:space="preserve">Zakupy inwestycyjne </t>
  </si>
  <si>
    <t>a)wykup sieci wodociagowych i sanitarnych</t>
  </si>
  <si>
    <t>Przebudowa dróg gminnych w m. Kurów</t>
  </si>
  <si>
    <t>Budowa przystanków autobusowych  wraz z utwardzeniem terenu na trasie Szczecin- Stobno</t>
  </si>
  <si>
    <t>Zakupy inwestycyjne</t>
  </si>
  <si>
    <t>Przebudowa wraz ze zmianą sposobu użytkowania budynku służb granicznych na mieszkania komunalne i socjalne w miejscowości Rosówek Nr 17</t>
  </si>
  <si>
    <t>Wymiana ogrodzenia przy budynku Urzędu Gminy i budynku GOPS</t>
  </si>
  <si>
    <t xml:space="preserve">a)   zakup sprzętu komputerowego i oprogramowania  </t>
  </si>
  <si>
    <t>Bezpieczeństo i ochrona p/pożarowa</t>
  </si>
  <si>
    <t>a) zakup  syreny alarmowej</t>
  </si>
  <si>
    <t>a) fotoradar wraz z masztem  195 000</t>
  </si>
  <si>
    <t>b) komputery + oprogramowanie14 000</t>
  </si>
  <si>
    <t>Oświata i wychowanie</t>
  </si>
  <si>
    <t>Termomodernizacja  budynku  Szkoły Podstawowej w Będargowie</t>
  </si>
  <si>
    <t>Rekultywacja składowiska odpadów ( dokumentacja projektowa)</t>
  </si>
  <si>
    <t>Rewitalizacja zabytkowego parku w Kurowie</t>
  </si>
  <si>
    <t>Miejsce wypoczynku i rekreacji w Warniku</t>
  </si>
  <si>
    <t>Miejsce wypoczynku i rekreacji w Będargowie</t>
  </si>
  <si>
    <t>Miejsce wypoczynku i rekreacji w Warzymicach</t>
  </si>
  <si>
    <t>Zagospodarowanie terenu zielonego w Siadle-Górnym</t>
  </si>
  <si>
    <t>Budowa schroniska dla bezdomych zwierząt</t>
  </si>
  <si>
    <t>Budowa oświetlenia ulicznego z lamp solarno-hybrydowych w m.Siadło-Dolne, Siadło-Górne</t>
  </si>
  <si>
    <t>Budowa oświetlenia ulicznego w Gminie Kołbaskowo</t>
  </si>
  <si>
    <t>Budowa przyłącza do placu zabaw w Będargowie</t>
  </si>
  <si>
    <t>Budowa przyłącza do placu zabaw w Pargowie</t>
  </si>
  <si>
    <t>Budowa przyłącza do placu zabaw w Warniku</t>
  </si>
  <si>
    <t>Budowa świetlicy wiejskiej w Barnisławiu</t>
  </si>
  <si>
    <t>Budowa świetlicy wiejskiej w Siadle-Górnym</t>
  </si>
  <si>
    <t>Budowa świetlicy wiejskiej w Moczyłach</t>
  </si>
  <si>
    <t>Budowa świetlicy wiejskiej w Stobnie</t>
  </si>
  <si>
    <t>Przebudowa świetlicy w Bobolinie</t>
  </si>
  <si>
    <t>Budowa Gminnego Ośrodka Kultury w Przecławiu</t>
  </si>
  <si>
    <t>Plan
na 2013 r.</t>
  </si>
  <si>
    <t>Gimnazjum</t>
  </si>
  <si>
    <t>Dostawa i wdrożenie radiowego systemu zdalnego odczytu wodomierzy</t>
  </si>
  <si>
    <t>Budowa i przebudowa wodociagu zasilającego m.Przecław</t>
  </si>
  <si>
    <t>Przebudowa drogi powiatowej nr 03920Z Przecław-Dołuje poprzez budowę chodnika</t>
  </si>
  <si>
    <t>zakup traktorka do koszenia trawy</t>
  </si>
  <si>
    <t>Zwroty dotacji oraz płatności, w tym wykorzystanych niezgodnie z przeznaczeniem lub wykorzystanych z naruszeniem procedur, o których mowa w art. 184 ustawy, pobranych nienależnie lub w nadmiernej wysokości, dotyczące wydatków majątkowych</t>
  </si>
  <si>
    <t>%</t>
  </si>
  <si>
    <t>zakup i montaż urządzeń na siłowni</t>
  </si>
  <si>
    <t>Tab. Nr 3</t>
  </si>
  <si>
    <t xml:space="preserve">Tab. Nr 7 </t>
  </si>
  <si>
    <t>Tab. Nr 6</t>
  </si>
  <si>
    <t>Wykonanie</t>
  </si>
  <si>
    <t>Tab. Nr 8</t>
  </si>
  <si>
    <t>Stan środków obrotowych na koniec okresu sprawozdawczego</t>
  </si>
  <si>
    <t xml:space="preserve">Dochody </t>
  </si>
  <si>
    <t>Plan</t>
  </si>
  <si>
    <t xml:space="preserve">Wydatki </t>
  </si>
  <si>
    <t>Tab. Nr 9</t>
  </si>
  <si>
    <t>Dotacje podmiotowe dla jednostek sektora finansów publicznych
udzielone z budżetu Gminy Kołbaskowo
w  I półroczu 2013 r.</t>
  </si>
  <si>
    <t>Tab. Nr 10</t>
  </si>
  <si>
    <t>Tab. Nr 11</t>
  </si>
  <si>
    <t>dostawa i wdrożenie radiowego systemu zdalnego odczytu wody</t>
  </si>
  <si>
    <t>Tab. Nr 13</t>
  </si>
  <si>
    <t>Tab. Nr 14</t>
  </si>
  <si>
    <t>Tab. Nr 12</t>
  </si>
  <si>
    <t>Przebudowa drogi powiatowej  nr  03920Z Przecław-Dołuje poprzez budowę chodnika</t>
  </si>
  <si>
    <t>likwidacja dzikich wysypisk</t>
  </si>
  <si>
    <t>edukacja ekologiczna</t>
  </si>
  <si>
    <t xml:space="preserve">sprzątanie ulic, placów </t>
  </si>
  <si>
    <t xml:space="preserve">Wykonanie </t>
  </si>
  <si>
    <t xml:space="preserve"> Plan                     </t>
  </si>
  <si>
    <t>Drogi publiczne krajowe</t>
  </si>
  <si>
    <t xml:space="preserve">Dotacje
</t>
  </si>
  <si>
    <t>Wydatki
(6+12)</t>
  </si>
  <si>
    <t xml:space="preserve">Wydatki
</t>
  </si>
  <si>
    <t>12.</t>
  </si>
  <si>
    <t>13.</t>
  </si>
  <si>
    <t>Tab. Nr 4</t>
  </si>
  <si>
    <t xml:space="preserve"> wpłata do budżetu</t>
  </si>
  <si>
    <t>Tab. Nr 15</t>
  </si>
  <si>
    <t>Tab. Nr 5</t>
  </si>
  <si>
    <t>15.</t>
  </si>
  <si>
    <t xml:space="preserve">Ochrona gleby i wód podziemnych </t>
  </si>
  <si>
    <t>Tab. Nr 2</t>
  </si>
  <si>
    <t xml:space="preserve">Wykonanie                      </t>
  </si>
  <si>
    <t xml:space="preserve">Plan 
</t>
  </si>
  <si>
    <t>Dotacje przedmiotowe dla jednostek sektora finansów publicznych w  2013 r.
udzielone z budżetu Gminy/Powiatu ..............................
w 2013 r.</t>
  </si>
  <si>
    <t>Dotacje celowe
udzielone z budżetu Gminy KOŁBASKOWO
na zadania własne gminy realizowane przez podmioty należące
do sektora finansów publicznych w  2013 r.</t>
  </si>
  <si>
    <t>Dotacje celowe udzielone w  2013 r. na zadania własne gminy realizowane przez podmioty nienależące do sektora finansów publicznych</t>
  </si>
  <si>
    <t>Dotacje celowe
udzielone z budżetu Gminy Kołbaskowo
na pomoc finansową innym jednostkom samorządu terytorialnego w  2013 r.</t>
  </si>
  <si>
    <t xml:space="preserve">                 w    2013 roku</t>
  </si>
  <si>
    <t xml:space="preserve">             WYDATKI     MAJĄTKOWE</t>
  </si>
  <si>
    <t>Dotacje podmiotowe udzielone w  2013 r. na zadania realizowane przez podmioty nienależące do sektora finansów publicznych</t>
  </si>
  <si>
    <t>Plan dochodów i wydatków
rachunków dochodów  oświatowych jednostek budżetowych w  2013 r.</t>
  </si>
  <si>
    <t>Wydatki jednostek pomocniczych
w ramach  budżetu Gminy  KOŁBASKOWO
w   2013 r.</t>
  </si>
  <si>
    <t>Plan przychodów oraz kosztów samorządowych zakładów budżetowych w   2013 r.</t>
  </si>
  <si>
    <t>Dochody i wydatki
budżetu Gminy KOŁBASKOWO
związane z realizacją zadań z zakresu administracji rządowej i innych zadań zleconych odrębnymi ustawami
w  2013 r.</t>
  </si>
  <si>
    <t>Przychody  i rozchody
budżetu Gminy KOŁBASKOWO
w   2013 r.</t>
  </si>
  <si>
    <t>Wydatki
budżetu Gminy KOŁBASKOWO
w 2013 r.</t>
  </si>
  <si>
    <t>śr.ue</t>
  </si>
  <si>
    <t xml:space="preserve">        WYDATKI     MAJĄTKOWE</t>
  </si>
  <si>
    <t xml:space="preserve">                 w   2013 roku</t>
  </si>
  <si>
    <t xml:space="preserve">Poprawa jakości wody poprzez likwidację rur azbestowo-cementowych na terenie gminy w tym:                                                                </t>
  </si>
  <si>
    <t>Przebudowa sieci wodociagowej m.Kołbaskowo od drogi nr 13 w kierunku Moczył</t>
  </si>
  <si>
    <t>Przebudowa i rozbudowa ujęcia wody wraz ze stacją uzdatniania w m.Bobolin</t>
  </si>
  <si>
    <r>
      <t>Dostawa i montaż stacji zmiękczania wody wraz z dokumentacją technologiczną instalacji na stacji uzdatniania wody o wydajności 150 m</t>
    </r>
    <r>
      <rPr>
        <sz val="10"/>
        <color theme="1"/>
        <rFont val="Czcionka tekstu podstawowego"/>
        <charset val="238"/>
      </rPr>
      <t>³/h w Ustowie przy Autostrada Poznańska 1</t>
    </r>
  </si>
  <si>
    <t>Budowa sieci wodociagowej i kanalizacji sanitarnej z przyłączami do zasilania zabudowy mieszkaniowej jednorodzinnej w m. Warzymice gm.Kołbaskowo</t>
  </si>
  <si>
    <t>Przebudowa stacji transformatorowej zlokalizowanej na terenie działki nr 5/13 w Przecławiu zasilającej ujęcie wody w Ustowie</t>
  </si>
  <si>
    <t>Przebudowa drogi gminnej Nr 195023Z z przebudową  sieci wodociągowej z przyłączami w SiadleDolnym</t>
  </si>
  <si>
    <t>Przebudowa drogi gminnej Nr 195035Z wraz z przebudową  sieci wodociągowej z przyłączami w Siadle Dolnym</t>
  </si>
  <si>
    <t>Modernizacja dróg dojazdowych do pól na terenie Gminy Kołbaskowo na odcinku od miejscowości Kurów do miejscowości Przecław"</t>
  </si>
  <si>
    <t>Modernizacja dróg dojazdowych do pól na terenie Gminy Kołbaskowo w  miejscowości Stobno"</t>
  </si>
  <si>
    <t>Modernizacja dróg dojazdowych do pól na terenie Gminy Kołbaskowo w  miejscowości Siadło Górne"</t>
  </si>
  <si>
    <t>Wykonanie zatoki autobusowej w ciagu drogi powiatowej nr 3927Z przy drodze krajowej nr 13</t>
  </si>
  <si>
    <t>Wykonanie zatok autobusowych w m.Rosówek w pasie drogi krajowej nr 13</t>
  </si>
  <si>
    <t>Budowa ścieżki rowerowej Kołbaskowo-Neu Rosow, etap I -Rosówek granica państwa</t>
  </si>
  <si>
    <t xml:space="preserve">Budowa ścieżki pieszo-rowerowej Przecław -Kołbaskowo-Rosówek </t>
  </si>
  <si>
    <t>a) zakup gruntów    96 401,00</t>
  </si>
  <si>
    <t>b) zakup banera reklamowego 16 800,00</t>
  </si>
  <si>
    <t>Budowa parkingu dla samochodów osobowych przy Urzędzie Gminy Kołbaskowo</t>
  </si>
  <si>
    <t>tablice interaktywne, elementy ścieżki WITACZ</t>
  </si>
  <si>
    <t xml:space="preserve">Elementy placu zabaw 10.000 zł,Czytnik wejść-wyjść 4.500 zł, </t>
  </si>
  <si>
    <t>Tablica interaktywna ,tablica interaktywna z projektorem,automat szorujaco-zbierajacy, kserokopiarka</t>
  </si>
  <si>
    <t>Pozostałe zadania w zakresie pomocy społecznej</t>
  </si>
  <si>
    <t>Uruchomienie Miedzygminnego Zakładu Aktywności Zawodowej</t>
  </si>
  <si>
    <t xml:space="preserve">zakup kontenera biurowego PSZOK w Smolęcinie </t>
  </si>
  <si>
    <t>Poprawa oświetlenia  w m. Smolęcin gm. Kołbaskowo - teren przeznaczony pod PSZOK</t>
  </si>
  <si>
    <t>Poprawa oświetlenia ulicznego w m.Pargowo-gmina Kołbaskowo</t>
  </si>
  <si>
    <t>zakup i montaż urządzeń na plac zabaw</t>
  </si>
  <si>
    <t>zakup bramek na boisko</t>
  </si>
  <si>
    <t>Budowa sieci wodociagowej  de 160 PE od zakończenia sieci wodociagowej w ul. do Rajkowa w Szczecinie na wysokości działki Nr 43/2 do działki Nr 130 w m. Warzymice długości ok. 1100 m dla zsilania miejscowości Warzymice gm.Kołbaskowo.</t>
  </si>
  <si>
    <t>Rozliczenia
z budżetem
z tytułu wpłat nadwyżek środków za 2013 r.</t>
  </si>
  <si>
    <t>Budowa sieci wodociagowej  de 160 PE od zakończenia sieci wodociagowej w ul. Do rajkowa w Szczecinie na wysokości działki Nr 43/2 do działki Nr 130 w m. Warzymice długości ok. 1100 m dla zsilania miejscowości Warzymice gm.Kołbaskowo.</t>
  </si>
  <si>
    <t>a) zakup gruntów   196 401,00                                                b) zakup banera reklamowego  16 800,00</t>
  </si>
  <si>
    <t>Budowa oświetlenia ulicznego w Siadle Górnym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</si>
</sst>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46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8"/>
      <name val="Arial CE"/>
      <charset val="238"/>
    </font>
    <font>
      <b/>
      <sz val="12"/>
      <name val="Arial CE"/>
      <family val="2"/>
      <charset val="238"/>
    </font>
    <font>
      <i/>
      <u/>
      <sz val="8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5"/>
      <name val="Arial CE"/>
      <family val="2"/>
      <charset val="238"/>
    </font>
    <font>
      <sz val="10"/>
      <name val="Arial CE"/>
      <family val="2"/>
      <charset val="238"/>
    </font>
    <font>
      <sz val="10"/>
      <color indexed="10"/>
      <name val="Arial"/>
      <family val="2"/>
      <charset val="238"/>
    </font>
    <font>
      <b/>
      <sz val="13"/>
      <name val="Arial CE"/>
      <family val="2"/>
      <charset val="238"/>
    </font>
    <font>
      <sz val="6"/>
      <name val="Arial CE"/>
      <family val="2"/>
      <charset val="238"/>
    </font>
    <font>
      <i/>
      <sz val="10"/>
      <name val="Arial CE"/>
      <charset val="238"/>
    </font>
    <font>
      <sz val="10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9"/>
      <name val="Arial"/>
      <family val="2"/>
      <charset val="238"/>
    </font>
    <font>
      <sz val="10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9"/>
      <color theme="1"/>
      <name val="Czcionka tekstu podstawowego"/>
      <charset val="238"/>
    </font>
    <font>
      <sz val="9"/>
      <name val="Arial CE"/>
      <charset val="238"/>
    </font>
    <font>
      <sz val="10"/>
      <color theme="1"/>
      <name val="Czcionka tekstu podstawowego"/>
      <family val="2"/>
      <charset val="238"/>
    </font>
    <font>
      <b/>
      <sz val="11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i/>
      <u/>
      <sz val="10"/>
      <name val="Arial CE"/>
      <charset val="238"/>
    </font>
    <font>
      <b/>
      <i/>
      <sz val="10"/>
      <name val="Arial CE"/>
      <charset val="238"/>
    </font>
    <font>
      <sz val="9"/>
      <name val="Arial Unicode MS"/>
      <family val="2"/>
      <charset val="238"/>
    </font>
    <font>
      <b/>
      <sz val="10"/>
      <color theme="1"/>
      <name val="Czcionka tekstu podstawowego"/>
      <family val="2"/>
      <charset val="238"/>
    </font>
    <font>
      <b/>
      <sz val="10"/>
      <name val="Arial Unicode MS"/>
      <family val="2"/>
      <charset val="238"/>
    </font>
    <font>
      <sz val="10"/>
      <color theme="1"/>
      <name val="Arial Unicode MS"/>
      <family val="2"/>
      <charset val="238"/>
    </font>
    <font>
      <sz val="9"/>
      <color theme="1"/>
      <name val="Arial Unicode MS"/>
      <family val="2"/>
      <charset val="238"/>
    </font>
    <font>
      <b/>
      <sz val="9"/>
      <color theme="1"/>
      <name val="Arial Unicode MS"/>
      <family val="2"/>
      <charset val="238"/>
    </font>
    <font>
      <strike/>
      <sz val="10"/>
      <name val="Arial CE"/>
      <charset val="238"/>
    </font>
    <font>
      <b/>
      <sz val="9"/>
      <color theme="1"/>
      <name val="Czcionka tekstu podstawowego"/>
      <charset val="238"/>
    </font>
    <font>
      <b/>
      <i/>
      <sz val="11"/>
      <name val="Arial"/>
      <family val="2"/>
      <charset val="238"/>
    </font>
    <font>
      <sz val="10"/>
      <color theme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9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711">
    <xf numFmtId="0" fontId="0" fillId="0" borderId="0" xfId="0"/>
    <xf numFmtId="0" fontId="4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7" fillId="0" borderId="0" xfId="0" applyFont="1"/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6" fillId="0" borderId="0" xfId="0" applyFont="1"/>
    <xf numFmtId="0" fontId="0" fillId="0" borderId="0" xfId="0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7" fillId="0" borderId="5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38" xfId="0" quotePrefix="1" applyFont="1" applyBorder="1" applyAlignment="1">
      <alignment horizontal="right"/>
    </xf>
    <xf numFmtId="0" fontId="21" fillId="0" borderId="33" xfId="0" applyFont="1" applyBorder="1"/>
    <xf numFmtId="0" fontId="9" fillId="0" borderId="39" xfId="0" quotePrefix="1" applyFont="1" applyBorder="1" applyAlignment="1">
      <alignment horizontal="right"/>
    </xf>
    <xf numFmtId="0" fontId="9" fillId="0" borderId="8" xfId="0" quotePrefix="1" applyFont="1" applyBorder="1" applyAlignment="1">
      <alignment horizontal="right"/>
    </xf>
    <xf numFmtId="0" fontId="9" fillId="0" borderId="8" xfId="0" applyFont="1" applyBorder="1"/>
    <xf numFmtId="0" fontId="21" fillId="0" borderId="39" xfId="0" quotePrefix="1" applyFont="1" applyBorder="1" applyAlignment="1">
      <alignment horizontal="right"/>
    </xf>
    <xf numFmtId="0" fontId="9" fillId="0" borderId="6" xfId="0" quotePrefix="1" applyFont="1" applyBorder="1" applyAlignment="1">
      <alignment horizontal="right"/>
    </xf>
    <xf numFmtId="0" fontId="9" fillId="0" borderId="6" xfId="0" applyFont="1" applyBorder="1" applyAlignment="1">
      <alignment wrapText="1"/>
    </xf>
    <xf numFmtId="0" fontId="21" fillId="0" borderId="39" xfId="0" applyFont="1" applyBorder="1" applyAlignment="1">
      <alignment horizontal="right"/>
    </xf>
    <xf numFmtId="0" fontId="9" fillId="0" borderId="6" xfId="0" applyFont="1" applyBorder="1"/>
    <xf numFmtId="0" fontId="9" fillId="0" borderId="40" xfId="0" applyFont="1" applyBorder="1" applyAlignment="1">
      <alignment horizontal="right"/>
    </xf>
    <xf numFmtId="0" fontId="9" fillId="0" borderId="25" xfId="0" applyFont="1" applyBorder="1"/>
    <xf numFmtId="0" fontId="9" fillId="0" borderId="41" xfId="0" quotePrefix="1" applyFont="1" applyBorder="1" applyAlignment="1">
      <alignment horizontal="right"/>
    </xf>
    <xf numFmtId="0" fontId="9" fillId="0" borderId="41" xfId="0" applyFont="1" applyBorder="1"/>
    <xf numFmtId="0" fontId="21" fillId="0" borderId="38" xfId="0" applyFont="1" applyBorder="1"/>
    <xf numFmtId="0" fontId="21" fillId="0" borderId="35" xfId="0" applyFont="1" applyBorder="1"/>
    <xf numFmtId="0" fontId="21" fillId="0" borderId="39" xfId="0" applyFont="1" applyBorder="1"/>
    <xf numFmtId="0" fontId="9" fillId="0" borderId="39" xfId="0" applyFont="1" applyBorder="1"/>
    <xf numFmtId="0" fontId="9" fillId="0" borderId="43" xfId="0" applyFont="1" applyBorder="1"/>
    <xf numFmtId="0" fontId="9" fillId="0" borderId="8" xfId="0" applyFont="1" applyBorder="1" applyAlignment="1">
      <alignment wrapText="1"/>
    </xf>
    <xf numFmtId="0" fontId="9" fillId="0" borderId="40" xfId="0" applyFont="1" applyBorder="1"/>
    <xf numFmtId="0" fontId="9" fillId="0" borderId="44" xfId="0" applyFont="1" applyBorder="1"/>
    <xf numFmtId="0" fontId="21" fillId="0" borderId="33" xfId="0" applyFont="1" applyBorder="1" applyAlignment="1">
      <alignment wrapText="1"/>
    </xf>
    <xf numFmtId="0" fontId="9" fillId="0" borderId="41" xfId="0" applyFont="1" applyBorder="1" applyAlignment="1">
      <alignment wrapText="1"/>
    </xf>
    <xf numFmtId="0" fontId="9" fillId="0" borderId="33" xfId="0" applyFont="1" applyBorder="1"/>
    <xf numFmtId="0" fontId="21" fillId="0" borderId="43" xfId="0" applyFont="1" applyBorder="1"/>
    <xf numFmtId="0" fontId="21" fillId="0" borderId="45" xfId="0" applyFont="1" applyBorder="1"/>
    <xf numFmtId="0" fontId="21" fillId="0" borderId="36" xfId="0" applyFont="1" applyBorder="1"/>
    <xf numFmtId="0" fontId="21" fillId="0" borderId="35" xfId="0" applyFont="1" applyBorder="1" applyAlignment="1">
      <alignment wrapText="1"/>
    </xf>
    <xf numFmtId="0" fontId="9" fillId="0" borderId="42" xfId="0" applyFont="1" applyBorder="1"/>
    <xf numFmtId="0" fontId="9" fillId="0" borderId="6" xfId="1" applyNumberFormat="1" applyFont="1" applyBorder="1" applyAlignment="1">
      <alignment horizontal="right"/>
    </xf>
    <xf numFmtId="0" fontId="9" fillId="0" borderId="7" xfId="0" applyFont="1" applyBorder="1"/>
    <xf numFmtId="0" fontId="9" fillId="0" borderId="5" xfId="0" applyFont="1" applyBorder="1"/>
    <xf numFmtId="0" fontId="24" fillId="0" borderId="19" xfId="0" applyFont="1" applyBorder="1"/>
    <xf numFmtId="0" fontId="24" fillId="0" borderId="48" xfId="0" applyFont="1" applyBorder="1"/>
    <xf numFmtId="0" fontId="25" fillId="2" borderId="12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3" fillId="0" borderId="57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22" fillId="4" borderId="26" xfId="0" applyFont="1" applyFill="1" applyBorder="1" applyAlignment="1">
      <alignment horizontal="center" vertical="center" wrapText="1"/>
    </xf>
    <xf numFmtId="0" fontId="22" fillId="4" borderId="3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8" fillId="0" borderId="64" xfId="0" applyFont="1" applyBorder="1" applyAlignment="1">
      <alignment vertical="center"/>
    </xf>
    <xf numFmtId="0" fontId="8" fillId="0" borderId="48" xfId="0" applyFont="1" applyBorder="1" applyAlignment="1">
      <alignment horizontal="left" vertical="center" indent="1"/>
    </xf>
    <xf numFmtId="0" fontId="11" fillId="2" borderId="55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7" xfId="0" applyBorder="1" applyAlignment="1">
      <alignment horizontal="left" vertical="center" indent="1"/>
    </xf>
    <xf numFmtId="0" fontId="0" fillId="0" borderId="7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65" xfId="0" applyFont="1" applyBorder="1" applyAlignment="1">
      <alignment vertical="center"/>
    </xf>
    <xf numFmtId="0" fontId="8" fillId="0" borderId="66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0" fontId="0" fillId="0" borderId="54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59" xfId="0" applyBorder="1" applyAlignment="1">
      <alignment horizontal="left" vertical="center" indent="1"/>
    </xf>
    <xf numFmtId="0" fontId="0" fillId="0" borderId="59" xfId="0" applyBorder="1" applyAlignment="1">
      <alignment vertical="center"/>
    </xf>
    <xf numFmtId="0" fontId="13" fillId="0" borderId="8" xfId="0" applyFont="1" applyBorder="1"/>
    <xf numFmtId="0" fontId="13" fillId="0" borderId="6" xfId="0" applyFont="1" applyBorder="1"/>
    <xf numFmtId="0" fontId="13" fillId="0" borderId="6" xfId="0" applyFont="1" applyBorder="1" applyAlignment="1">
      <alignment horizontal="right"/>
    </xf>
    <xf numFmtId="0" fontId="13" fillId="0" borderId="56" xfId="0" applyFont="1" applyBorder="1" applyAlignment="1">
      <alignment horizontal="right" vertical="center"/>
    </xf>
    <xf numFmtId="0" fontId="13" fillId="0" borderId="56" xfId="0" applyFont="1" applyBorder="1" applyAlignment="1">
      <alignment horizontal="right"/>
    </xf>
    <xf numFmtId="0" fontId="13" fillId="0" borderId="51" xfId="0" applyFont="1" applyBorder="1" applyAlignment="1">
      <alignment horizontal="right"/>
    </xf>
    <xf numFmtId="0" fontId="2" fillId="0" borderId="41" xfId="0" applyFont="1" applyBorder="1"/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vertical="center"/>
    </xf>
    <xf numFmtId="0" fontId="13" fillId="0" borderId="33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3" fontId="8" fillId="0" borderId="54" xfId="0" applyNumberFormat="1" applyFont="1" applyBorder="1" applyAlignment="1">
      <alignment horizontal="right" vertical="center"/>
    </xf>
    <xf numFmtId="3" fontId="0" fillId="0" borderId="54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quotePrefix="1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3" fillId="0" borderId="6" xfId="0" applyFont="1" applyBorder="1" applyAlignment="1">
      <alignment wrapText="1"/>
    </xf>
    <xf numFmtId="0" fontId="0" fillId="0" borderId="51" xfId="0" applyBorder="1" applyAlignment="1">
      <alignment vertical="center"/>
    </xf>
    <xf numFmtId="0" fontId="0" fillId="0" borderId="8" xfId="0" applyBorder="1" applyAlignment="1">
      <alignment horizontal="left" vertical="center" indent="1"/>
    </xf>
    <xf numFmtId="0" fontId="0" fillId="0" borderId="8" xfId="0" applyBorder="1" applyAlignment="1">
      <alignment vertical="center"/>
    </xf>
    <xf numFmtId="0" fontId="0" fillId="0" borderId="52" xfId="0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left" vertical="center" indent="1"/>
    </xf>
    <xf numFmtId="0" fontId="8" fillId="0" borderId="71" xfId="0" applyFont="1" applyBorder="1" applyAlignment="1">
      <alignment vertical="center"/>
    </xf>
    <xf numFmtId="0" fontId="0" fillId="0" borderId="6" xfId="0" applyBorder="1" applyAlignment="1">
      <alignment horizontal="left" vertical="center" wrapText="1" indent="1"/>
    </xf>
    <xf numFmtId="0" fontId="8" fillId="0" borderId="66" xfId="0" applyFont="1" applyBorder="1" applyAlignment="1">
      <alignment horizontal="left" vertical="center" wrapText="1" indent="1"/>
    </xf>
    <xf numFmtId="0" fontId="8" fillId="0" borderId="71" xfId="0" applyFont="1" applyBorder="1" applyAlignment="1">
      <alignment horizontal="left" vertical="center" wrapText="1" indent="1"/>
    </xf>
    <xf numFmtId="3" fontId="0" fillId="0" borderId="0" xfId="0" applyNumberFormat="1" applyAlignment="1">
      <alignment vertical="center"/>
    </xf>
    <xf numFmtId="0" fontId="0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 indent="2"/>
    </xf>
    <xf numFmtId="0" fontId="2" fillId="0" borderId="8" xfId="0" applyFont="1" applyBorder="1"/>
    <xf numFmtId="0" fontId="0" fillId="0" borderId="10" xfId="0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11" fillId="2" borderId="55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 wrapText="1"/>
    </xf>
    <xf numFmtId="0" fontId="13" fillId="0" borderId="56" xfId="0" applyFont="1" applyBorder="1"/>
    <xf numFmtId="0" fontId="13" fillId="0" borderId="35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29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31" fillId="0" borderId="0" xfId="0" applyFont="1" applyAlignment="1">
      <alignment horizontal="left"/>
    </xf>
    <xf numFmtId="0" fontId="32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/>
    <xf numFmtId="0" fontId="34" fillId="0" borderId="73" xfId="0" applyFont="1" applyBorder="1"/>
    <xf numFmtId="0" fontId="30" fillId="0" borderId="15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30" fillId="0" borderId="41" xfId="0" applyFont="1" applyBorder="1" applyAlignment="1">
      <alignment vertical="center" wrapText="1"/>
    </xf>
    <xf numFmtId="0" fontId="30" fillId="0" borderId="6" xfId="0" applyFont="1" applyBorder="1" applyAlignment="1">
      <alignment vertical="center" wrapText="1"/>
    </xf>
    <xf numFmtId="0" fontId="30" fillId="3" borderId="6" xfId="0" applyFont="1" applyFill="1" applyBorder="1" applyAlignment="1">
      <alignment vertical="center" wrapText="1"/>
    </xf>
    <xf numFmtId="0" fontId="30" fillId="3" borderId="12" xfId="0" applyFont="1" applyFill="1" applyBorder="1" applyAlignment="1">
      <alignment vertical="center" wrapText="1"/>
    </xf>
    <xf numFmtId="0" fontId="30" fillId="0" borderId="0" xfId="0" applyNumberFormat="1" applyFont="1" applyAlignment="1">
      <alignment wrapText="1"/>
    </xf>
    <xf numFmtId="0" fontId="8" fillId="0" borderId="12" xfId="0" applyFont="1" applyBorder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28" fillId="0" borderId="6" xfId="0" applyFont="1" applyBorder="1" applyAlignment="1">
      <alignment vertical="center" wrapText="1"/>
    </xf>
    <xf numFmtId="0" fontId="13" fillId="0" borderId="6" xfId="0" quotePrefix="1" applyFont="1" applyBorder="1" applyAlignment="1">
      <alignment horizontal="right"/>
    </xf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 wrapText="1"/>
    </xf>
    <xf numFmtId="0" fontId="8" fillId="0" borderId="32" xfId="0" applyFont="1" applyBorder="1" applyAlignment="1">
      <alignment horizontal="right" vertical="center"/>
    </xf>
    <xf numFmtId="0" fontId="8" fillId="0" borderId="73" xfId="0" quotePrefix="1" applyFont="1" applyBorder="1" applyAlignment="1">
      <alignment horizontal="right" vertical="center"/>
    </xf>
    <xf numFmtId="0" fontId="8" fillId="0" borderId="35" xfId="0" quotePrefix="1" applyFont="1" applyBorder="1" applyAlignment="1">
      <alignment horizontal="center" vertical="center"/>
    </xf>
    <xf numFmtId="0" fontId="8" fillId="0" borderId="73" xfId="0" applyFont="1" applyBorder="1" applyAlignment="1">
      <alignment vertical="center"/>
    </xf>
    <xf numFmtId="0" fontId="8" fillId="0" borderId="3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right" vertical="center"/>
    </xf>
    <xf numFmtId="0" fontId="30" fillId="0" borderId="6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30" fillId="0" borderId="10" xfId="0" applyFont="1" applyBorder="1" applyAlignment="1">
      <alignment vertical="center" wrapText="1"/>
    </xf>
    <xf numFmtId="0" fontId="8" fillId="0" borderId="73" xfId="0" applyFont="1" applyBorder="1" applyAlignment="1">
      <alignment horizontal="right" vertical="center"/>
    </xf>
    <xf numFmtId="0" fontId="30" fillId="0" borderId="6" xfId="0" applyFont="1" applyBorder="1" applyAlignment="1">
      <alignment horizontal="center" vertical="center"/>
    </xf>
    <xf numFmtId="0" fontId="8" fillId="0" borderId="39" xfId="0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30" fillId="0" borderId="39" xfId="0" applyFont="1" applyBorder="1" applyAlignment="1">
      <alignment horizontal="right" vertical="center"/>
    </xf>
    <xf numFmtId="0" fontId="30" fillId="0" borderId="7" xfId="0" applyFont="1" applyBorder="1" applyAlignment="1">
      <alignment horizontal="right" vertical="center"/>
    </xf>
    <xf numFmtId="0" fontId="36" fillId="0" borderId="8" xfId="0" applyFont="1" applyBorder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0" fontId="30" fillId="0" borderId="30" xfId="0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0" fontId="30" fillId="0" borderId="47" xfId="0" applyFont="1" applyBorder="1" applyAlignment="1">
      <alignment vertical="center"/>
    </xf>
    <xf numFmtId="0" fontId="8" fillId="0" borderId="34" xfId="0" applyFont="1" applyBorder="1" applyAlignment="1">
      <alignment vertical="center" wrapText="1"/>
    </xf>
    <xf numFmtId="0" fontId="30" fillId="0" borderId="42" xfId="0" applyFont="1" applyBorder="1" applyAlignment="1">
      <alignment vertical="center" wrapText="1"/>
    </xf>
    <xf numFmtId="0" fontId="30" fillId="0" borderId="14" xfId="0" applyFont="1" applyBorder="1" applyAlignment="1">
      <alignment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vertical="center"/>
    </xf>
    <xf numFmtId="0" fontId="30" fillId="0" borderId="42" xfId="0" applyFont="1" applyBorder="1" applyAlignment="1">
      <alignment horizontal="center" vertical="center"/>
    </xf>
    <xf numFmtId="0" fontId="0" fillId="0" borderId="3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30" fillId="0" borderId="11" xfId="0" applyFont="1" applyBorder="1" applyAlignment="1">
      <alignment vertical="center" wrapText="1"/>
    </xf>
    <xf numFmtId="0" fontId="30" fillId="0" borderId="11" xfId="0" applyFont="1" applyBorder="1" applyAlignment="1">
      <alignment vertical="center"/>
    </xf>
    <xf numFmtId="0" fontId="30" fillId="0" borderId="47" xfId="0" applyFont="1" applyBorder="1" applyAlignment="1">
      <alignment vertical="center" wrapText="1"/>
    </xf>
    <xf numFmtId="0" fontId="0" fillId="0" borderId="39" xfId="0" applyFont="1" applyBorder="1" applyAlignment="1">
      <alignment horizontal="right" vertical="center"/>
    </xf>
    <xf numFmtId="0" fontId="8" fillId="0" borderId="38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8" fillId="0" borderId="33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76" xfId="0" applyFont="1" applyFill="1" applyBorder="1" applyAlignment="1">
      <alignment vertical="center" wrapText="1"/>
    </xf>
    <xf numFmtId="0" fontId="30" fillId="0" borderId="15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77" xfId="0" applyFont="1" applyFill="1" applyBorder="1" applyAlignment="1">
      <alignment vertical="center" wrapText="1"/>
    </xf>
    <xf numFmtId="0" fontId="13" fillId="3" borderId="15" xfId="0" applyFont="1" applyFill="1" applyBorder="1" applyAlignment="1">
      <alignment vertical="center" wrapText="1"/>
    </xf>
    <xf numFmtId="0" fontId="13" fillId="3" borderId="15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 wrapText="1"/>
    </xf>
    <xf numFmtId="0" fontId="8" fillId="0" borderId="20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3" fontId="0" fillId="0" borderId="54" xfId="0" applyNumberFormat="1" applyFont="1" applyBorder="1" applyAlignment="1">
      <alignment horizontal="right" vertical="center"/>
    </xf>
    <xf numFmtId="0" fontId="30" fillId="0" borderId="8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0" fillId="0" borderId="32" xfId="0" applyFont="1" applyBorder="1" applyAlignment="1">
      <alignment horizontal="right" vertical="center"/>
    </xf>
    <xf numFmtId="0" fontId="11" fillId="0" borderId="73" xfId="0" applyFont="1" applyFill="1" applyBorder="1" applyAlignment="1">
      <alignment vertical="center" wrapText="1"/>
    </xf>
    <xf numFmtId="0" fontId="37" fillId="0" borderId="35" xfId="0" applyFont="1" applyBorder="1" applyAlignment="1">
      <alignment horizontal="center" vertical="center"/>
    </xf>
    <xf numFmtId="4" fontId="8" fillId="0" borderId="36" xfId="0" applyNumberFormat="1" applyFont="1" applyBorder="1" applyAlignment="1">
      <alignment horizontal="right" vertical="center"/>
    </xf>
    <xf numFmtId="4" fontId="8" fillId="0" borderId="50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horizontal="right" vertical="center"/>
    </xf>
    <xf numFmtId="4" fontId="8" fillId="0" borderId="37" xfId="0" applyNumberFormat="1" applyFont="1" applyBorder="1" applyAlignment="1">
      <alignment vertical="center"/>
    </xf>
    <xf numFmtId="4" fontId="18" fillId="0" borderId="42" xfId="0" applyNumberFormat="1" applyFont="1" applyBorder="1" applyAlignment="1">
      <alignment horizontal="right" vertical="center"/>
    </xf>
    <xf numFmtId="4" fontId="18" fillId="0" borderId="53" xfId="0" applyNumberFormat="1" applyFont="1" applyBorder="1" applyAlignment="1">
      <alignment vertical="center"/>
    </xf>
    <xf numFmtId="4" fontId="30" fillId="3" borderId="14" xfId="0" applyNumberFormat="1" applyFont="1" applyFill="1" applyBorder="1" applyAlignment="1">
      <alignment horizontal="right" vertical="center"/>
    </xf>
    <xf numFmtId="4" fontId="30" fillId="3" borderId="10" xfId="0" applyNumberFormat="1" applyFont="1" applyFill="1" applyBorder="1" applyAlignment="1">
      <alignment horizontal="right" vertical="center"/>
    </xf>
    <xf numFmtId="4" fontId="8" fillId="0" borderId="33" xfId="0" applyNumberFormat="1" applyFont="1" applyBorder="1" applyAlignment="1">
      <alignment horizontal="right" vertical="center"/>
    </xf>
    <xf numFmtId="4" fontId="8" fillId="0" borderId="37" xfId="0" applyNumberFormat="1" applyFont="1" applyBorder="1" applyAlignment="1">
      <alignment horizontal="right" vertical="center"/>
    </xf>
    <xf numFmtId="4" fontId="8" fillId="0" borderId="73" xfId="0" applyNumberFormat="1" applyFont="1" applyBorder="1" applyAlignment="1">
      <alignment horizontal="right" vertical="center"/>
    </xf>
    <xf numFmtId="4" fontId="30" fillId="0" borderId="24" xfId="0" applyNumberFormat="1" applyFont="1" applyBorder="1" applyAlignment="1">
      <alignment horizontal="right" vertical="center"/>
    </xf>
    <xf numFmtId="4" fontId="30" fillId="0" borderId="42" xfId="0" applyNumberFormat="1" applyFont="1" applyBorder="1" applyAlignment="1">
      <alignment horizontal="right" vertical="center"/>
    </xf>
    <xf numFmtId="4" fontId="30" fillId="3" borderId="13" xfId="0" applyNumberFormat="1" applyFont="1" applyFill="1" applyBorder="1" applyAlignment="1">
      <alignment horizontal="right" vertical="center"/>
    </xf>
    <xf numFmtId="4" fontId="37" fillId="0" borderId="34" xfId="0" applyNumberFormat="1" applyFont="1" applyBorder="1" applyAlignment="1">
      <alignment horizontal="right" vertical="center"/>
    </xf>
    <xf numFmtId="4" fontId="8" fillId="0" borderId="49" xfId="0" applyNumberFormat="1" applyFont="1" applyBorder="1" applyAlignment="1">
      <alignment horizontal="right" vertical="center"/>
    </xf>
    <xf numFmtId="4" fontId="0" fillId="0" borderId="54" xfId="0" applyNumberFormat="1" applyFont="1" applyBorder="1" applyAlignment="1">
      <alignment horizontal="right" vertical="center"/>
    </xf>
    <xf numFmtId="4" fontId="13" fillId="0" borderId="37" xfId="0" applyNumberFormat="1" applyFont="1" applyBorder="1" applyAlignment="1">
      <alignment horizontal="right" vertical="center"/>
    </xf>
    <xf numFmtId="4" fontId="8" fillId="0" borderId="54" xfId="0" applyNumberFormat="1" applyFont="1" applyBorder="1" applyAlignment="1">
      <alignment horizontal="right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4" fontId="0" fillId="0" borderId="54" xfId="0" applyNumberFormat="1" applyFont="1" applyBorder="1" applyAlignment="1">
      <alignment horizontal="right" vertical="center"/>
    </xf>
    <xf numFmtId="4" fontId="0" fillId="0" borderId="0" xfId="0" applyNumberFormat="1"/>
    <xf numFmtId="0" fontId="37" fillId="0" borderId="33" xfId="0" applyFont="1" applyBorder="1" applyAlignment="1">
      <alignment horizontal="center" vertical="center"/>
    </xf>
    <xf numFmtId="4" fontId="37" fillId="3" borderId="34" xfId="0" applyNumberFormat="1" applyFont="1" applyFill="1" applyBorder="1" applyAlignment="1">
      <alignment horizontal="right" vertical="center"/>
    </xf>
    <xf numFmtId="4" fontId="30" fillId="3" borderId="42" xfId="0" applyNumberFormat="1" applyFont="1" applyFill="1" applyBorder="1" applyAlignment="1">
      <alignment horizontal="right" vertical="center"/>
    </xf>
    <xf numFmtId="0" fontId="38" fillId="0" borderId="73" xfId="0" applyFont="1" applyBorder="1" applyAlignment="1">
      <alignment vertical="center"/>
    </xf>
    <xf numFmtId="0" fontId="39" fillId="0" borderId="15" xfId="0" applyFont="1" applyBorder="1" applyAlignment="1">
      <alignment vertical="center" wrapText="1"/>
    </xf>
    <xf numFmtId="3" fontId="36" fillId="0" borderId="15" xfId="0" applyNumberFormat="1" applyFont="1" applyBorder="1" applyAlignment="1">
      <alignment vertical="center" wrapText="1"/>
    </xf>
    <xf numFmtId="0" fontId="39" fillId="0" borderId="47" xfId="0" applyFont="1" applyBorder="1" applyAlignment="1">
      <alignment vertical="center" wrapText="1"/>
    </xf>
    <xf numFmtId="3" fontId="40" fillId="0" borderId="15" xfId="0" applyNumberFormat="1" applyFont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3" fontId="40" fillId="0" borderId="6" xfId="0" applyNumberFormat="1" applyFont="1" applyBorder="1" applyAlignment="1">
      <alignment vertical="center" wrapText="1"/>
    </xf>
    <xf numFmtId="3" fontId="41" fillId="0" borderId="73" xfId="0" applyNumberFormat="1" applyFont="1" applyBorder="1" applyAlignment="1">
      <alignment vertical="center" wrapText="1"/>
    </xf>
    <xf numFmtId="0" fontId="39" fillId="0" borderId="41" xfId="0" applyFont="1" applyBorder="1" applyAlignment="1">
      <alignment vertical="center"/>
    </xf>
    <xf numFmtId="0" fontId="39" fillId="0" borderId="6" xfId="0" applyFont="1" applyBorder="1" applyAlignment="1">
      <alignment vertical="center"/>
    </xf>
    <xf numFmtId="0" fontId="36" fillId="0" borderId="41" xfId="0" applyFont="1" applyBorder="1" applyAlignment="1">
      <alignment vertical="center" wrapText="1"/>
    </xf>
    <xf numFmtId="0" fontId="35" fillId="5" borderId="24" xfId="0" applyFont="1" applyFill="1" applyBorder="1"/>
    <xf numFmtId="0" fontId="8" fillId="5" borderId="36" xfId="0" applyFont="1" applyFill="1" applyBorder="1" applyAlignment="1">
      <alignment horizontal="center" vertical="center" wrapText="1"/>
    </xf>
    <xf numFmtId="4" fontId="8" fillId="0" borderId="36" xfId="0" applyNumberFormat="1" applyFont="1" applyBorder="1" applyAlignment="1">
      <alignment vertical="center"/>
    </xf>
    <xf numFmtId="4" fontId="0" fillId="0" borderId="10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/>
    </xf>
    <xf numFmtId="4" fontId="18" fillId="0" borderId="42" xfId="0" applyNumberFormat="1" applyFont="1" applyBorder="1" applyAlignment="1">
      <alignment vertical="center"/>
    </xf>
    <xf numFmtId="4" fontId="18" fillId="0" borderId="14" xfId="0" applyNumberFormat="1" applyFont="1" applyBorder="1" applyAlignment="1">
      <alignment vertical="center"/>
    </xf>
    <xf numFmtId="4" fontId="30" fillId="0" borderId="16" xfId="0" applyNumberFormat="1" applyFont="1" applyBorder="1" applyAlignment="1">
      <alignment vertical="center"/>
    </xf>
    <xf numFmtId="4" fontId="30" fillId="0" borderId="42" xfId="0" applyNumberFormat="1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22" fillId="4" borderId="2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2" fillId="0" borderId="0" xfId="0" applyFont="1" applyAlignment="1">
      <alignment horizontal="right" vertical="top" wrapText="1"/>
    </xf>
    <xf numFmtId="4" fontId="8" fillId="0" borderId="66" xfId="0" applyNumberFormat="1" applyFont="1" applyBorder="1" applyAlignment="1">
      <alignment vertical="center"/>
    </xf>
    <xf numFmtId="4" fontId="0" fillId="0" borderId="59" xfId="0" applyNumberFormat="1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8" fillId="0" borderId="71" xfId="0" applyNumberFormat="1" applyFont="1" applyBorder="1" applyAlignment="1">
      <alignment vertical="center"/>
    </xf>
    <xf numFmtId="4" fontId="0" fillId="0" borderId="8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8" fillId="0" borderId="48" xfId="0" applyNumberFormat="1" applyFont="1" applyBorder="1" applyAlignment="1">
      <alignment vertical="center"/>
    </xf>
    <xf numFmtId="2" fontId="0" fillId="0" borderId="6" xfId="0" applyNumberFormat="1" applyBorder="1" applyAlignment="1">
      <alignment vertical="center"/>
    </xf>
    <xf numFmtId="4" fontId="13" fillId="0" borderId="58" xfId="0" applyNumberFormat="1" applyFont="1" applyBorder="1" applyAlignment="1">
      <alignment vertical="center"/>
    </xf>
    <xf numFmtId="4" fontId="27" fillId="0" borderId="54" xfId="0" applyNumberFormat="1" applyFont="1" applyBorder="1" applyAlignment="1"/>
    <xf numFmtId="4" fontId="13" fillId="0" borderId="5" xfId="0" applyNumberFormat="1" applyFont="1" applyBorder="1" applyAlignment="1">
      <alignment horizontal="right" vertical="center"/>
    </xf>
    <xf numFmtId="4" fontId="8" fillId="0" borderId="6" xfId="0" applyNumberFormat="1" applyFont="1" applyBorder="1" applyAlignment="1">
      <alignment vertical="center"/>
    </xf>
    <xf numFmtId="4" fontId="13" fillId="0" borderId="54" xfId="0" applyNumberFormat="1" applyFont="1" applyBorder="1" applyAlignment="1">
      <alignment horizontal="right" vertical="center"/>
    </xf>
    <xf numFmtId="4" fontId="13" fillId="0" borderId="54" xfId="0" applyNumberFormat="1" applyFont="1" applyBorder="1" applyAlignment="1">
      <alignment vertical="center"/>
    </xf>
    <xf numFmtId="4" fontId="13" fillId="0" borderId="52" xfId="0" applyNumberFormat="1" applyFont="1" applyBorder="1" applyAlignment="1">
      <alignment vertical="center"/>
    </xf>
    <xf numFmtId="4" fontId="13" fillId="0" borderId="8" xfId="0" applyNumberFormat="1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 wrapText="1"/>
    </xf>
    <xf numFmtId="0" fontId="13" fillId="0" borderId="16" xfId="0" applyFont="1" applyBorder="1" applyAlignment="1">
      <alignment vertical="center"/>
    </xf>
    <xf numFmtId="4" fontId="13" fillId="0" borderId="9" xfId="0" applyNumberFormat="1" applyFont="1" applyBorder="1" applyAlignment="1">
      <alignment vertical="center"/>
    </xf>
    <xf numFmtId="4" fontId="13" fillId="0" borderId="5" xfId="0" applyNumberFormat="1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4" fontId="43" fillId="0" borderId="18" xfId="0" applyNumberFormat="1" applyFont="1" applyBorder="1" applyAlignment="1">
      <alignment vertical="center"/>
    </xf>
    <xf numFmtId="4" fontId="8" fillId="0" borderId="6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1" fillId="0" borderId="35" xfId="0" applyNumberFormat="1" applyFont="1" applyBorder="1" applyAlignment="1">
      <alignment horizontal="right"/>
    </xf>
    <xf numFmtId="4" fontId="2" fillId="0" borderId="41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4" fontId="9" fillId="0" borderId="8" xfId="0" applyNumberFormat="1" applyFont="1" applyBorder="1" applyAlignment="1">
      <alignment horizontal="right"/>
    </xf>
    <xf numFmtId="4" fontId="9" fillId="0" borderId="6" xfId="0" applyNumberFormat="1" applyFont="1" applyBorder="1" applyAlignment="1">
      <alignment horizontal="right"/>
    </xf>
    <xf numFmtId="4" fontId="24" fillId="0" borderId="49" xfId="0" applyNumberFormat="1" applyFont="1" applyBorder="1" applyAlignment="1">
      <alignment horizontal="right"/>
    </xf>
    <xf numFmtId="4" fontId="21" fillId="0" borderId="33" xfId="0" applyNumberFormat="1" applyFont="1" applyBorder="1" applyAlignment="1">
      <alignment horizontal="right"/>
    </xf>
    <xf numFmtId="4" fontId="9" fillId="0" borderId="41" xfId="0" applyNumberFormat="1" applyFont="1" applyBorder="1" applyAlignment="1">
      <alignment horizontal="right"/>
    </xf>
    <xf numFmtId="4" fontId="9" fillId="0" borderId="10" xfId="0" applyNumberFormat="1" applyFont="1" applyBorder="1" applyAlignment="1">
      <alignment horizontal="right"/>
    </xf>
    <xf numFmtId="4" fontId="21" fillId="0" borderId="46" xfId="0" applyNumberFormat="1" applyFont="1" applyBorder="1" applyAlignment="1">
      <alignment horizontal="right"/>
    </xf>
    <xf numFmtId="4" fontId="9" fillId="0" borderId="24" xfId="0" applyNumberFormat="1" applyFont="1" applyBorder="1" applyAlignment="1">
      <alignment horizontal="right"/>
    </xf>
    <xf numFmtId="4" fontId="21" fillId="0" borderId="36" xfId="0" applyNumberFormat="1" applyFont="1" applyBorder="1" applyAlignment="1">
      <alignment horizontal="right"/>
    </xf>
    <xf numFmtId="4" fontId="9" fillId="0" borderId="7" xfId="0" applyNumberFormat="1" applyFont="1" applyBorder="1" applyAlignment="1">
      <alignment horizontal="right"/>
    </xf>
    <xf numFmtId="4" fontId="9" fillId="0" borderId="5" xfId="0" applyNumberFormat="1" applyFont="1" applyBorder="1" applyAlignment="1">
      <alignment horizontal="right"/>
    </xf>
    <xf numFmtId="4" fontId="2" fillId="0" borderId="33" xfId="0" applyNumberFormat="1" applyFont="1" applyBorder="1" applyAlignment="1">
      <alignment horizontal="right"/>
    </xf>
    <xf numFmtId="4" fontId="21" fillId="0" borderId="34" xfId="0" applyNumberFormat="1" applyFont="1" applyBorder="1" applyAlignment="1">
      <alignment horizontal="right"/>
    </xf>
    <xf numFmtId="4" fontId="9" fillId="0" borderId="14" xfId="0" applyNumberFormat="1" applyFont="1" applyBorder="1" applyAlignment="1">
      <alignment horizontal="right"/>
    </xf>
    <xf numFmtId="4" fontId="21" fillId="0" borderId="33" xfId="0" applyNumberFormat="1" applyFont="1" applyBorder="1"/>
    <xf numFmtId="4" fontId="21" fillId="0" borderId="34" xfId="0" applyNumberFormat="1" applyFont="1" applyBorder="1"/>
    <xf numFmtId="4" fontId="9" fillId="0" borderId="41" xfId="0" applyNumberFormat="1" applyFont="1" applyBorder="1"/>
    <xf numFmtId="4" fontId="9" fillId="0" borderId="42" xfId="0" applyNumberFormat="1" applyFont="1" applyBorder="1" applyAlignment="1">
      <alignment horizontal="right"/>
    </xf>
    <xf numFmtId="4" fontId="9" fillId="0" borderId="15" xfId="0" applyNumberFormat="1" applyFont="1" applyBorder="1" applyAlignment="1">
      <alignment horizontal="right"/>
    </xf>
    <xf numFmtId="4" fontId="9" fillId="0" borderId="47" xfId="0" applyNumberFormat="1" applyFont="1" applyBorder="1" applyAlignment="1">
      <alignment horizontal="right"/>
    </xf>
    <xf numFmtId="4" fontId="21" fillId="0" borderId="36" xfId="1" applyNumberFormat="1" applyFont="1" applyBorder="1" applyAlignment="1"/>
    <xf numFmtId="4" fontId="9" fillId="0" borderId="6" xfId="0" applyNumberFormat="1" applyFont="1" applyBorder="1"/>
    <xf numFmtId="4" fontId="9" fillId="0" borderId="10" xfId="0" applyNumberFormat="1" applyFont="1" applyBorder="1"/>
    <xf numFmtId="4" fontId="9" fillId="0" borderId="8" xfId="0" applyNumberFormat="1" applyFont="1" applyBorder="1"/>
    <xf numFmtId="4" fontId="9" fillId="0" borderId="14" xfId="0" applyNumberFormat="1" applyFont="1" applyBorder="1"/>
    <xf numFmtId="4" fontId="2" fillId="0" borderId="42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right"/>
    </xf>
    <xf numFmtId="4" fontId="21" fillId="0" borderId="35" xfId="0" applyNumberFormat="1" applyFont="1" applyBorder="1"/>
    <xf numFmtId="4" fontId="9" fillId="0" borderId="7" xfId="0" applyNumberFormat="1" applyFont="1" applyBorder="1"/>
    <xf numFmtId="4" fontId="9" fillId="0" borderId="5" xfId="0" applyNumberFormat="1" applyFont="1" applyBorder="1"/>
    <xf numFmtId="4" fontId="9" fillId="0" borderId="16" xfId="0" applyNumberFormat="1" applyFont="1" applyBorder="1" applyAlignment="1">
      <alignment horizontal="right"/>
    </xf>
    <xf numFmtId="4" fontId="24" fillId="0" borderId="49" xfId="0" applyNumberFormat="1" applyFont="1" applyFill="1" applyBorder="1" applyAlignment="1">
      <alignment horizontal="right"/>
    </xf>
    <xf numFmtId="4" fontId="6" fillId="0" borderId="9" xfId="0" applyNumberFormat="1" applyFont="1" applyBorder="1" applyAlignment="1">
      <alignment vertical="top" wrapText="1"/>
    </xf>
    <xf numFmtId="4" fontId="6" fillId="0" borderId="5" xfId="0" applyNumberFormat="1" applyFont="1" applyBorder="1" applyAlignment="1">
      <alignment vertical="top" wrapText="1"/>
    </xf>
    <xf numFmtId="4" fontId="6" fillId="0" borderId="6" xfId="0" applyNumberFormat="1" applyFont="1" applyBorder="1" applyAlignment="1">
      <alignment vertical="top" wrapText="1"/>
    </xf>
    <xf numFmtId="4" fontId="0" fillId="0" borderId="60" xfId="0" applyNumberFormat="1" applyBorder="1" applyAlignment="1">
      <alignment vertical="center"/>
    </xf>
    <xf numFmtId="4" fontId="11" fillId="0" borderId="6" xfId="0" applyNumberFormat="1" applyFont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0" fillId="0" borderId="47" xfId="0" applyBorder="1" applyAlignment="1">
      <alignment vertical="center"/>
    </xf>
    <xf numFmtId="0" fontId="3" fillId="0" borderId="47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/>
    </xf>
    <xf numFmtId="0" fontId="4" fillId="0" borderId="47" xfId="0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5" fillId="2" borderId="81" xfId="0" applyFont="1" applyFill="1" applyBorder="1" applyAlignment="1">
      <alignment vertical="center" wrapText="1"/>
    </xf>
    <xf numFmtId="0" fontId="5" fillId="2" borderId="81" xfId="0" applyFont="1" applyFill="1" applyBorder="1" applyAlignment="1">
      <alignment horizontal="left" vertical="center" wrapText="1"/>
    </xf>
    <xf numFmtId="0" fontId="20" fillId="0" borderId="6" xfId="0" quotePrefix="1" applyFont="1" applyBorder="1" applyAlignment="1">
      <alignment horizontal="right" vertical="center"/>
    </xf>
    <xf numFmtId="4" fontId="20" fillId="0" borderId="6" xfId="0" applyNumberFormat="1" applyFont="1" applyBorder="1" applyAlignment="1">
      <alignment horizontal="right" vertical="center"/>
    </xf>
    <xf numFmtId="4" fontId="0" fillId="0" borderId="6" xfId="0" applyNumberFormat="1" applyFont="1" applyBorder="1" applyAlignment="1">
      <alignment vertical="center"/>
    </xf>
    <xf numFmtId="2" fontId="20" fillId="0" borderId="6" xfId="0" applyNumberFormat="1" applyFont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vertical="center" wrapText="1"/>
    </xf>
    <xf numFmtId="0" fontId="22" fillId="4" borderId="43" xfId="0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vertical="center" wrapText="1"/>
    </xf>
    <xf numFmtId="0" fontId="22" fillId="4" borderId="16" xfId="0" applyFont="1" applyFill="1" applyBorder="1" applyAlignment="1">
      <alignment vertical="center" wrapText="1"/>
    </xf>
    <xf numFmtId="0" fontId="23" fillId="3" borderId="10" xfId="0" applyFont="1" applyFill="1" applyBorder="1" applyAlignment="1">
      <alignment horizontal="center" vertical="center" wrapText="1"/>
    </xf>
    <xf numFmtId="4" fontId="23" fillId="3" borderId="14" xfId="0" applyNumberFormat="1" applyFont="1" applyFill="1" applyBorder="1" applyAlignment="1">
      <alignment vertical="center" wrapText="1"/>
    </xf>
    <xf numFmtId="4" fontId="23" fillId="3" borderId="10" xfId="0" applyNumberFormat="1" applyFont="1" applyFill="1" applyBorder="1" applyAlignment="1">
      <alignment horizontal="right" wrapText="1"/>
    </xf>
    <xf numFmtId="4" fontId="22" fillId="3" borderId="10" xfId="0" applyNumberFormat="1" applyFont="1" applyFill="1" applyBorder="1" applyAlignment="1">
      <alignment vertical="center" wrapText="1"/>
    </xf>
    <xf numFmtId="4" fontId="23" fillId="0" borderId="82" xfId="0" applyNumberFormat="1" applyFont="1" applyBorder="1" applyAlignment="1">
      <alignment vertical="top" wrapText="1"/>
    </xf>
    <xf numFmtId="4" fontId="23" fillId="0" borderId="83" xfId="0" applyNumberFormat="1" applyFont="1" applyBorder="1" applyAlignment="1">
      <alignment vertical="top" wrapText="1"/>
    </xf>
    <xf numFmtId="4" fontId="2" fillId="0" borderId="14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/>
    <xf numFmtId="4" fontId="24" fillId="0" borderId="36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23" fillId="0" borderId="6" xfId="0" applyFont="1" applyBorder="1" applyAlignment="1">
      <alignment horizontal="center" vertical="center"/>
    </xf>
    <xf numFmtId="2" fontId="23" fillId="0" borderId="6" xfId="0" applyNumberFormat="1" applyFont="1" applyBorder="1"/>
    <xf numFmtId="2" fontId="23" fillId="0" borderId="8" xfId="0" applyNumberFormat="1" applyFont="1" applyBorder="1"/>
    <xf numFmtId="2" fontId="23" fillId="0" borderId="35" xfId="0" applyNumberFormat="1" applyFont="1" applyBorder="1"/>
    <xf numFmtId="2" fontId="22" fillId="0" borderId="35" xfId="0" applyNumberFormat="1" applyFont="1" applyBorder="1"/>
    <xf numFmtId="2" fontId="22" fillId="0" borderId="33" xfId="0" applyNumberFormat="1" applyFont="1" applyBorder="1"/>
    <xf numFmtId="0" fontId="9" fillId="0" borderId="8" xfId="0" applyFont="1" applyBorder="1" applyAlignment="1"/>
    <xf numFmtId="0" fontId="22" fillId="4" borderId="16" xfId="0" applyFont="1" applyFill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vertical="center"/>
    </xf>
    <xf numFmtId="0" fontId="0" fillId="0" borderId="0" xfId="0" applyAlignment="1">
      <alignment horizontal="center"/>
    </xf>
    <xf numFmtId="4" fontId="30" fillId="0" borderId="16" xfId="0" applyNumberFormat="1" applyFont="1" applyBorder="1" applyAlignment="1">
      <alignment horizontal="right" vertical="center"/>
    </xf>
    <xf numFmtId="4" fontId="30" fillId="0" borderId="14" xfId="0" applyNumberFormat="1" applyFont="1" applyBorder="1" applyAlignment="1">
      <alignment horizontal="right" vertical="center"/>
    </xf>
    <xf numFmtId="4" fontId="30" fillId="0" borderId="13" xfId="0" applyNumberFormat="1" applyFont="1" applyBorder="1" applyAlignment="1">
      <alignment horizontal="right" vertical="center"/>
    </xf>
    <xf numFmtId="4" fontId="18" fillId="0" borderId="14" xfId="0" applyNumberFormat="1" applyFont="1" applyBorder="1" applyAlignment="1">
      <alignment horizontal="right" vertical="center"/>
    </xf>
    <xf numFmtId="0" fontId="30" fillId="0" borderId="8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 wrapText="1"/>
    </xf>
    <xf numFmtId="4" fontId="30" fillId="0" borderId="10" xfId="0" applyNumberFormat="1" applyFont="1" applyBorder="1" applyAlignment="1">
      <alignment horizontal="right" vertical="center"/>
    </xf>
    <xf numFmtId="4" fontId="0" fillId="0" borderId="0" xfId="0" applyNumberFormat="1" applyAlignment="1">
      <alignment vertical="center"/>
    </xf>
    <xf numFmtId="2" fontId="8" fillId="0" borderId="35" xfId="0" applyNumberFormat="1" applyFont="1" applyBorder="1" applyAlignment="1">
      <alignment vertical="center"/>
    </xf>
    <xf numFmtId="0" fontId="39" fillId="0" borderId="6" xfId="0" applyFont="1" applyBorder="1" applyAlignment="1">
      <alignment vertical="center" wrapText="1"/>
    </xf>
    <xf numFmtId="0" fontId="30" fillId="0" borderId="0" xfId="0" applyNumberFormat="1" applyFont="1" applyAlignment="1">
      <alignment horizontal="left" wrapText="1"/>
    </xf>
    <xf numFmtId="0" fontId="0" fillId="0" borderId="0" xfId="0" applyFont="1"/>
    <xf numFmtId="0" fontId="2" fillId="3" borderId="14" xfId="0" applyFont="1" applyFill="1" applyBorder="1" applyAlignment="1">
      <alignment horizontal="center" vertical="center"/>
    </xf>
    <xf numFmtId="4" fontId="29" fillId="0" borderId="14" xfId="0" applyNumberFormat="1" applyFont="1" applyBorder="1" applyAlignment="1">
      <alignment horizontal="right" vertical="center"/>
    </xf>
    <xf numFmtId="0" fontId="39" fillId="0" borderId="6" xfId="0" applyFont="1" applyBorder="1" applyAlignment="1">
      <alignment horizontal="left" vertical="center" wrapText="1"/>
    </xf>
    <xf numFmtId="3" fontId="40" fillId="0" borderId="11" xfId="0" applyNumberFormat="1" applyFont="1" applyBorder="1" applyAlignment="1">
      <alignment vertical="center" wrapText="1"/>
    </xf>
    <xf numFmtId="0" fontId="36" fillId="0" borderId="11" xfId="0" applyFont="1" applyBorder="1" applyAlignment="1">
      <alignment vertical="center" wrapText="1"/>
    </xf>
    <xf numFmtId="4" fontId="30" fillId="0" borderId="29" xfId="0" applyNumberFormat="1" applyFont="1" applyBorder="1" applyAlignment="1">
      <alignment horizontal="right" vertical="center"/>
    </xf>
    <xf numFmtId="0" fontId="39" fillId="0" borderId="8" xfId="0" applyFont="1" applyBorder="1" applyAlignment="1">
      <alignment vertical="center"/>
    </xf>
    <xf numFmtId="4" fontId="18" fillId="3" borderId="42" xfId="0" applyNumberFormat="1" applyFont="1" applyFill="1" applyBorder="1" applyAlignment="1">
      <alignment horizontal="right" vertical="center"/>
    </xf>
    <xf numFmtId="4" fontId="18" fillId="3" borderId="14" xfId="0" applyNumberFormat="1" applyFont="1" applyFill="1" applyBorder="1" applyAlignment="1">
      <alignment horizontal="right" vertical="center"/>
    </xf>
    <xf numFmtId="0" fontId="18" fillId="0" borderId="6" xfId="0" applyFont="1" applyBorder="1" applyAlignment="1">
      <alignment horizontal="center" vertical="center"/>
    </xf>
    <xf numFmtId="0" fontId="0" fillId="0" borderId="47" xfId="0" applyBorder="1" applyAlignment="1">
      <alignment vertical="center" wrapText="1"/>
    </xf>
    <xf numFmtId="4" fontId="18" fillId="0" borderId="13" xfId="0" applyNumberFormat="1" applyFont="1" applyBorder="1" applyAlignment="1">
      <alignment horizontal="right" vertical="center"/>
    </xf>
    <xf numFmtId="4" fontId="30" fillId="3" borderId="16" xfId="0" applyNumberFormat="1" applyFont="1" applyFill="1" applyBorder="1" applyAlignment="1">
      <alignment horizontal="right" vertical="center"/>
    </xf>
    <xf numFmtId="4" fontId="30" fillId="0" borderId="41" xfId="0" applyNumberFormat="1" applyFont="1" applyBorder="1" applyAlignment="1">
      <alignment horizontal="right" vertical="center"/>
    </xf>
    <xf numFmtId="0" fontId="13" fillId="0" borderId="6" xfId="0" applyFont="1" applyFill="1" applyBorder="1" applyAlignment="1">
      <alignment vertical="center" wrapText="1"/>
    </xf>
    <xf numFmtId="0" fontId="11" fillId="0" borderId="46" xfId="0" applyFont="1" applyFill="1" applyBorder="1" applyAlignment="1">
      <alignment vertical="center" wrapText="1"/>
    </xf>
    <xf numFmtId="4" fontId="37" fillId="0" borderId="36" xfId="0" applyNumberFormat="1" applyFont="1" applyBorder="1" applyAlignment="1">
      <alignment horizontal="right" vertical="center"/>
    </xf>
    <xf numFmtId="0" fontId="0" fillId="0" borderId="41" xfId="0" applyFont="1" applyFill="1" applyBorder="1" applyAlignment="1">
      <alignment vertical="center" wrapText="1"/>
    </xf>
    <xf numFmtId="0" fontId="13" fillId="0" borderId="47" xfId="0" applyFont="1" applyFill="1" applyBorder="1" applyAlignment="1">
      <alignment vertical="center" wrapText="1"/>
    </xf>
    <xf numFmtId="0" fontId="8" fillId="5" borderId="36" xfId="0" applyFont="1" applyFill="1" applyBorder="1" applyAlignment="1">
      <alignment vertical="center" wrapText="1"/>
    </xf>
    <xf numFmtId="0" fontId="29" fillId="0" borderId="14" xfId="0" applyFont="1" applyBorder="1" applyAlignment="1">
      <alignment horizontal="center"/>
    </xf>
    <xf numFmtId="2" fontId="0" fillId="0" borderId="10" xfId="0" applyNumberFormat="1" applyBorder="1" applyAlignment="1">
      <alignment horizontal="right" vertical="center"/>
    </xf>
    <xf numFmtId="4" fontId="0" fillId="0" borderId="10" xfId="0" applyNumberFormat="1" applyBorder="1" applyAlignment="1">
      <alignment vertical="center"/>
    </xf>
    <xf numFmtId="2" fontId="0" fillId="0" borderId="10" xfId="0" applyNumberFormat="1" applyBorder="1" applyAlignment="1">
      <alignment vertical="center"/>
    </xf>
    <xf numFmtId="4" fontId="0" fillId="0" borderId="10" xfId="0" applyNumberFormat="1" applyBorder="1"/>
    <xf numFmtId="2" fontId="0" fillId="0" borderId="10" xfId="0" applyNumberFormat="1" applyBorder="1"/>
    <xf numFmtId="0" fontId="2" fillId="3" borderId="6" xfId="0" applyFont="1" applyFill="1" applyBorder="1" applyAlignment="1">
      <alignment horizontal="center" vertical="center"/>
    </xf>
    <xf numFmtId="2" fontId="8" fillId="0" borderId="6" xfId="0" applyNumberFormat="1" applyFont="1" applyBorder="1" applyAlignment="1">
      <alignment vertical="center"/>
    </xf>
    <xf numFmtId="2" fontId="0" fillId="0" borderId="6" xfId="0" applyNumberFormat="1" applyBorder="1"/>
    <xf numFmtId="0" fontId="0" fillId="0" borderId="6" xfId="0" applyBorder="1"/>
    <xf numFmtId="0" fontId="0" fillId="0" borderId="0" xfId="0" applyAlignment="1"/>
    <xf numFmtId="2" fontId="6" fillId="0" borderId="62" xfId="0" applyNumberFormat="1" applyFont="1" applyBorder="1" applyAlignment="1">
      <alignment horizontal="right" vertical="center" wrapText="1"/>
    </xf>
    <xf numFmtId="2" fontId="6" fillId="0" borderId="2" xfId="0" applyNumberFormat="1" applyFont="1" applyBorder="1" applyAlignment="1">
      <alignment vertical="top" wrapText="1"/>
    </xf>
    <xf numFmtId="2" fontId="6" fillId="0" borderId="3" xfId="0" applyNumberFormat="1" applyFont="1" applyBorder="1" applyAlignment="1">
      <alignment vertical="top" wrapText="1"/>
    </xf>
    <xf numFmtId="4" fontId="6" fillId="0" borderId="3" xfId="0" applyNumberFormat="1" applyFont="1" applyBorder="1" applyAlignment="1">
      <alignment vertical="top" wrapText="1"/>
    </xf>
    <xf numFmtId="4" fontId="0" fillId="0" borderId="4" xfId="0" applyNumberFormat="1" applyBorder="1" applyAlignment="1">
      <alignment vertical="center"/>
    </xf>
    <xf numFmtId="4" fontId="6" fillId="0" borderId="62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vertical="top" wrapText="1"/>
    </xf>
    <xf numFmtId="0" fontId="7" fillId="0" borderId="84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wrapText="1"/>
    </xf>
    <xf numFmtId="0" fontId="6" fillId="0" borderId="87" xfId="0" applyFont="1" applyBorder="1" applyAlignment="1">
      <alignment vertical="top" wrapText="1"/>
    </xf>
    <xf numFmtId="2" fontId="6" fillId="0" borderId="88" xfId="0" applyNumberFormat="1" applyFont="1" applyBorder="1" applyAlignment="1">
      <alignment horizontal="right" vertical="center" wrapText="1"/>
    </xf>
    <xf numFmtId="4" fontId="5" fillId="5" borderId="90" xfId="0" applyNumberFormat="1" applyFont="1" applyFill="1" applyBorder="1" applyAlignment="1">
      <alignment horizontal="right" vertical="center" wrapText="1"/>
    </xf>
    <xf numFmtId="4" fontId="5" fillId="5" borderId="91" xfId="0" applyNumberFormat="1" applyFont="1" applyFill="1" applyBorder="1" applyAlignment="1">
      <alignment horizontal="right" vertical="center" wrapText="1"/>
    </xf>
    <xf numFmtId="2" fontId="5" fillId="5" borderId="50" xfId="0" applyNumberFormat="1" applyFont="1" applyFill="1" applyBorder="1" applyAlignment="1">
      <alignment horizontal="right" vertical="center" wrapText="1"/>
    </xf>
    <xf numFmtId="0" fontId="0" fillId="0" borderId="47" xfId="0" applyBorder="1"/>
    <xf numFmtId="4" fontId="0" fillId="0" borderId="52" xfId="0" applyNumberFormat="1" applyBorder="1" applyAlignment="1">
      <alignment vertical="center"/>
    </xf>
    <xf numFmtId="4" fontId="0" fillId="0" borderId="68" xfId="0" applyNumberFormat="1" applyBorder="1" applyAlignment="1">
      <alignment vertical="center"/>
    </xf>
    <xf numFmtId="4" fontId="0" fillId="0" borderId="54" xfId="0" applyNumberFormat="1" applyBorder="1" applyAlignment="1">
      <alignment vertical="center"/>
    </xf>
    <xf numFmtId="0" fontId="30" fillId="0" borderId="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4" fontId="30" fillId="0" borderId="14" xfId="0" applyNumberFormat="1" applyFont="1" applyBorder="1" applyAlignment="1">
      <alignment horizontal="right" vertical="center"/>
    </xf>
    <xf numFmtId="4" fontId="30" fillId="3" borderId="14" xfId="0" applyNumberFormat="1" applyFont="1" applyFill="1" applyBorder="1" applyAlignment="1">
      <alignment horizontal="right" vertical="center"/>
    </xf>
    <xf numFmtId="4" fontId="30" fillId="0" borderId="10" xfId="0" applyNumberFormat="1" applyFont="1" applyBorder="1" applyAlignment="1">
      <alignment horizontal="right" vertical="center"/>
    </xf>
    <xf numFmtId="4" fontId="18" fillId="0" borderId="14" xfId="0" applyNumberFormat="1" applyFont="1" applyBorder="1" applyAlignment="1">
      <alignment horizontal="right" vertical="center"/>
    </xf>
    <xf numFmtId="4" fontId="0" fillId="0" borderId="6" xfId="0" applyNumberFormat="1" applyFill="1" applyBorder="1" applyAlignment="1">
      <alignment vertical="center"/>
    </xf>
    <xf numFmtId="4" fontId="30" fillId="3" borderId="53" xfId="0" applyNumberFormat="1" applyFont="1" applyFill="1" applyBorder="1" applyAlignment="1">
      <alignment horizontal="right" vertical="center"/>
    </xf>
    <xf numFmtId="2" fontId="0" fillId="0" borderId="54" xfId="0" applyNumberFormat="1" applyBorder="1" applyAlignment="1">
      <alignment vertical="center"/>
    </xf>
    <xf numFmtId="4" fontId="18" fillId="0" borderId="13" xfId="0" applyNumberFormat="1" applyFont="1" applyBorder="1" applyAlignment="1">
      <alignment vertical="center"/>
    </xf>
    <xf numFmtId="2" fontId="0" fillId="0" borderId="54" xfId="0" applyNumberFormat="1" applyBorder="1" applyAlignment="1">
      <alignment horizontal="right" vertical="center"/>
    </xf>
    <xf numFmtId="4" fontId="0" fillId="0" borderId="54" xfId="0" applyNumberFormat="1" applyBorder="1"/>
    <xf numFmtId="2" fontId="0" fillId="0" borderId="54" xfId="0" applyNumberFormat="1" applyBorder="1"/>
    <xf numFmtId="2" fontId="0" fillId="0" borderId="8" xfId="0" applyNumberFormat="1" applyBorder="1" applyAlignment="1">
      <alignment vertical="center"/>
    </xf>
    <xf numFmtId="0" fontId="8" fillId="0" borderId="0" xfId="0" applyFont="1" applyBorder="1" applyAlignment="1">
      <alignment vertical="center"/>
    </xf>
    <xf numFmtId="4" fontId="0" fillId="0" borderId="10" xfId="0" applyNumberFormat="1" applyFont="1" applyFill="1" applyBorder="1" applyAlignment="1">
      <alignment vertical="center"/>
    </xf>
    <xf numFmtId="2" fontId="8" fillId="0" borderId="33" xfId="0" applyNumberFormat="1" applyFont="1" applyBorder="1" applyAlignment="1">
      <alignment vertical="center"/>
    </xf>
    <xf numFmtId="4" fontId="18" fillId="0" borderId="29" xfId="0" applyNumberFormat="1" applyFont="1" applyBorder="1" applyAlignment="1">
      <alignment vertical="center"/>
    </xf>
    <xf numFmtId="4" fontId="18" fillId="0" borderId="6" xfId="0" applyNumberFormat="1" applyFont="1" applyBorder="1" applyAlignment="1">
      <alignment vertical="center"/>
    </xf>
    <xf numFmtId="4" fontId="6" fillId="0" borderId="95" xfId="0" applyNumberFormat="1" applyFont="1" applyBorder="1" applyAlignment="1">
      <alignment vertical="top" wrapText="1"/>
    </xf>
    <xf numFmtId="0" fontId="0" fillId="0" borderId="69" xfId="0" applyFont="1" applyBorder="1" applyAlignment="1">
      <alignment horizontal="center" vertical="center"/>
    </xf>
    <xf numFmtId="0" fontId="32" fillId="0" borderId="0" xfId="0" applyFont="1" applyAlignment="1">
      <alignment horizontal="right" vertical="top" wrapText="1"/>
    </xf>
    <xf numFmtId="0" fontId="5" fillId="2" borderId="13" xfId="0" applyFont="1" applyFill="1" applyBorder="1" applyAlignment="1">
      <alignment vertical="center" wrapText="1"/>
    </xf>
    <xf numFmtId="0" fontId="0" fillId="5" borderId="13" xfId="0" applyFill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22" fillId="4" borderId="27" xfId="0" applyFont="1" applyFill="1" applyBorder="1" applyAlignment="1">
      <alignment horizontal="center" vertical="center" wrapText="1"/>
    </xf>
    <xf numFmtId="0" fontId="22" fillId="4" borderId="30" xfId="0" applyFont="1" applyFill="1" applyBorder="1" applyAlignment="1">
      <alignment horizontal="center" vertical="center" wrapText="1"/>
    </xf>
    <xf numFmtId="0" fontId="22" fillId="4" borderId="32" xfId="0" applyFont="1" applyFill="1" applyBorder="1" applyAlignment="1">
      <alignment horizontal="center" vertical="center" wrapText="1"/>
    </xf>
    <xf numFmtId="0" fontId="22" fillId="4" borderId="28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33" xfId="0" applyFont="1" applyFill="1" applyBorder="1" applyAlignment="1">
      <alignment horizontal="center" vertical="center" wrapText="1"/>
    </xf>
    <xf numFmtId="0" fontId="22" fillId="4" borderId="29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34" xfId="0" applyFont="1" applyFill="1" applyBorder="1" applyAlignment="1">
      <alignment horizontal="center" vertical="center" wrapText="1"/>
    </xf>
    <xf numFmtId="0" fontId="22" fillId="4" borderId="21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0" fontId="22" fillId="4" borderId="31" xfId="0" applyFont="1" applyFill="1" applyBorder="1" applyAlignment="1">
      <alignment horizontal="center" vertical="center" wrapText="1"/>
    </xf>
    <xf numFmtId="0" fontId="22" fillId="4" borderId="37" xfId="0" applyFont="1" applyFill="1" applyBorder="1" applyAlignment="1">
      <alignment horizontal="center" vertical="center" wrapText="1"/>
    </xf>
    <xf numFmtId="0" fontId="44" fillId="4" borderId="5" xfId="0" applyFont="1" applyFill="1" applyBorder="1" applyAlignment="1">
      <alignment horizontal="center" vertical="center"/>
    </xf>
    <xf numFmtId="0" fontId="44" fillId="4" borderId="7" xfId="0" applyFont="1" applyFill="1" applyBorder="1" applyAlignment="1">
      <alignment horizontal="center" vertical="center"/>
    </xf>
    <xf numFmtId="0" fontId="44" fillId="4" borderId="8" xfId="0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 wrapText="1"/>
    </xf>
    <xf numFmtId="0" fontId="22" fillId="4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2" fillId="4" borderId="6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 wrapText="1"/>
    </xf>
    <xf numFmtId="0" fontId="19" fillId="2" borderId="61" xfId="0" applyFont="1" applyFill="1" applyBorder="1" applyAlignment="1">
      <alignment horizontal="center" vertical="center" wrapText="1"/>
    </xf>
    <xf numFmtId="0" fontId="19" fillId="2" borderId="52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72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80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top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 wrapText="1"/>
    </xf>
    <xf numFmtId="0" fontId="25" fillId="2" borderId="40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25" fillId="2" borderId="47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79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5" fillId="2" borderId="52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0" fillId="0" borderId="12" xfId="0" applyBorder="1"/>
    <xf numFmtId="0" fontId="5" fillId="2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5" fillId="2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11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right" vertical="top" wrapText="1"/>
    </xf>
    <xf numFmtId="0" fontId="29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5" fillId="2" borderId="94" xfId="0" applyFont="1" applyFill="1" applyBorder="1" applyAlignment="1">
      <alignment horizontal="center" vertical="center" wrapText="1"/>
    </xf>
    <xf numFmtId="0" fontId="5" fillId="2" borderId="85" xfId="0" applyFont="1" applyFill="1" applyBorder="1" applyAlignment="1">
      <alignment horizontal="center" vertical="center" wrapText="1"/>
    </xf>
    <xf numFmtId="0" fontId="8" fillId="2" borderId="89" xfId="0" applyFont="1" applyFill="1" applyBorder="1" applyAlignment="1">
      <alignment horizontal="right" vertical="center"/>
    </xf>
    <xf numFmtId="0" fontId="8" fillId="2" borderId="90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5" fillId="2" borderId="92" xfId="0" applyFont="1" applyFill="1" applyBorder="1" applyAlignment="1">
      <alignment horizontal="center" vertical="center" wrapText="1"/>
    </xf>
    <xf numFmtId="0" fontId="5" fillId="2" borderId="84" xfId="0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6" xfId="0" applyFont="1" applyFill="1" applyBorder="1" applyAlignment="1">
      <alignment horizontal="center" vertical="center" wrapText="1"/>
    </xf>
    <xf numFmtId="0" fontId="5" fillId="2" borderId="93" xfId="0" applyFont="1" applyFill="1" applyBorder="1" applyAlignment="1">
      <alignment horizontal="center" vertical="center" wrapText="1"/>
    </xf>
    <xf numFmtId="0" fontId="5" fillId="2" borderId="97" xfId="0" applyFont="1" applyFill="1" applyBorder="1" applyAlignment="1">
      <alignment horizontal="center" vertical="center" wrapText="1"/>
    </xf>
    <xf numFmtId="0" fontId="5" fillId="2" borderId="9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2" xfId="0" applyBorder="1" applyAlignment="1">
      <alignment horizontal="left" vertical="center"/>
    </xf>
    <xf numFmtId="0" fontId="11" fillId="2" borderId="53" xfId="0" applyFont="1" applyFill="1" applyBorder="1" applyAlignment="1">
      <alignment horizontal="center" vertical="center" wrapText="1"/>
    </xf>
    <xf numFmtId="0" fontId="11" fillId="2" borderId="54" xfId="0" applyFont="1" applyFill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/>
    </xf>
    <xf numFmtId="0" fontId="11" fillId="2" borderId="56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76" xfId="0" applyFont="1" applyFill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9" fillId="0" borderId="0" xfId="0" applyFont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0" fillId="0" borderId="33" xfId="0" applyBorder="1"/>
    <xf numFmtId="4" fontId="30" fillId="0" borderId="13" xfId="0" applyNumberFormat="1" applyFont="1" applyBorder="1" applyAlignment="1">
      <alignment horizontal="right" vertical="center"/>
    </xf>
    <xf numFmtId="4" fontId="30" fillId="0" borderId="34" xfId="0" applyNumberFormat="1" applyFont="1" applyBorder="1" applyAlignment="1">
      <alignment horizontal="right" vertical="center"/>
    </xf>
    <xf numFmtId="4" fontId="30" fillId="0" borderId="5" xfId="0" applyNumberFormat="1" applyFont="1" applyBorder="1" applyAlignment="1">
      <alignment horizontal="right" vertical="center"/>
    </xf>
    <xf numFmtId="4" fontId="30" fillId="0" borderId="33" xfId="0" applyNumberFormat="1" applyFont="1" applyBorder="1" applyAlignment="1">
      <alignment horizontal="right" vertical="center"/>
    </xf>
    <xf numFmtId="2" fontId="0" fillId="0" borderId="16" xfId="0" applyNumberFormat="1" applyBorder="1" applyAlignment="1">
      <alignment horizontal="right" vertical="center"/>
    </xf>
    <xf numFmtId="2" fontId="0" fillId="0" borderId="34" xfId="0" applyNumberFormat="1" applyBorder="1" applyAlignment="1">
      <alignment horizontal="right" vertical="center"/>
    </xf>
    <xf numFmtId="4" fontId="30" fillId="3" borderId="5" xfId="0" applyNumberFormat="1" applyFont="1" applyFill="1" applyBorder="1" applyAlignment="1">
      <alignment horizontal="right" vertical="center"/>
    </xf>
    <xf numFmtId="4" fontId="30" fillId="3" borderId="8" xfId="0" applyNumberFormat="1" applyFont="1" applyFill="1" applyBorder="1" applyAlignment="1">
      <alignment horizontal="right" vertical="center"/>
    </xf>
    <xf numFmtId="2" fontId="0" fillId="0" borderId="14" xfId="0" applyNumberFormat="1" applyBorder="1" applyAlignment="1">
      <alignment horizontal="right" vertical="center"/>
    </xf>
    <xf numFmtId="0" fontId="30" fillId="0" borderId="5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4" fontId="30" fillId="0" borderId="16" xfId="0" applyNumberFormat="1" applyFont="1" applyBorder="1" applyAlignment="1">
      <alignment horizontal="right" vertical="center"/>
    </xf>
    <xf numFmtId="4" fontId="30" fillId="0" borderId="14" xfId="0" applyNumberFormat="1" applyFont="1" applyBorder="1" applyAlignment="1">
      <alignment horizontal="right" vertical="center"/>
    </xf>
    <xf numFmtId="4" fontId="30" fillId="0" borderId="8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26" fillId="5" borderId="6" xfId="0" applyFont="1" applyFill="1" applyBorder="1" applyAlignment="1">
      <alignment horizontal="center" vertical="center"/>
    </xf>
    <xf numFmtId="0" fontId="42" fillId="5" borderId="6" xfId="0" applyFont="1" applyFill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4" fontId="30" fillId="0" borderId="29" xfId="0" applyNumberFormat="1" applyFont="1" applyBorder="1" applyAlignment="1">
      <alignment horizontal="right" vertical="center"/>
    </xf>
    <xf numFmtId="4" fontId="30" fillId="0" borderId="28" xfId="0" applyNumberFormat="1" applyFont="1" applyBorder="1" applyAlignment="1">
      <alignment horizontal="right" vertical="center"/>
    </xf>
    <xf numFmtId="4" fontId="30" fillId="0" borderId="5" xfId="0" applyNumberFormat="1" applyFont="1" applyBorder="1" applyAlignment="1">
      <alignment horizontal="center" vertical="center"/>
    </xf>
    <xf numFmtId="4" fontId="30" fillId="0" borderId="8" xfId="0" applyNumberFormat="1" applyFont="1" applyBorder="1" applyAlignment="1">
      <alignment horizontal="center" vertical="center"/>
    </xf>
    <xf numFmtId="4" fontId="0" fillId="0" borderId="16" xfId="0" applyNumberFormat="1" applyBorder="1" applyAlignment="1">
      <alignment horizontal="right" vertical="center"/>
    </xf>
    <xf numFmtId="4" fontId="0" fillId="0" borderId="14" xfId="0" applyNumberFormat="1" applyBorder="1" applyAlignment="1">
      <alignment horizontal="right" vertical="center"/>
    </xf>
    <xf numFmtId="4" fontId="30" fillId="0" borderId="7" xfId="0" applyNumberFormat="1" applyFont="1" applyBorder="1" applyAlignment="1">
      <alignment horizontal="right" vertical="center"/>
    </xf>
    <xf numFmtId="2" fontId="0" fillId="0" borderId="13" xfId="0" applyNumberFormat="1" applyBorder="1" applyAlignment="1">
      <alignment horizontal="right" vertical="center"/>
    </xf>
    <xf numFmtId="4" fontId="30" fillId="3" borderId="16" xfId="0" applyNumberFormat="1" applyFont="1" applyFill="1" applyBorder="1" applyAlignment="1">
      <alignment horizontal="right" vertical="center"/>
    </xf>
    <xf numFmtId="4" fontId="30" fillId="3" borderId="14" xfId="0" applyNumberFormat="1" applyFont="1" applyFill="1" applyBorder="1" applyAlignment="1">
      <alignment horizontal="right" vertical="center"/>
    </xf>
    <xf numFmtId="0" fontId="30" fillId="0" borderId="28" xfId="0" applyFont="1" applyBorder="1" applyAlignment="1">
      <alignment horizontal="center" vertical="center"/>
    </xf>
    <xf numFmtId="2" fontId="0" fillId="0" borderId="29" xfId="0" applyNumberFormat="1" applyBorder="1" applyAlignment="1">
      <alignment horizontal="right" vertical="center"/>
    </xf>
    <xf numFmtId="0" fontId="30" fillId="0" borderId="0" xfId="0" applyNumberFormat="1" applyFont="1" applyAlignment="1">
      <alignment horizontal="left" wrapText="1"/>
    </xf>
    <xf numFmtId="0" fontId="0" fillId="0" borderId="0" xfId="0" applyFont="1"/>
    <xf numFmtId="0" fontId="8" fillId="5" borderId="27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 wrapText="1"/>
    </xf>
    <xf numFmtId="0" fontId="8" fillId="5" borderId="74" xfId="0" applyFont="1" applyFill="1" applyBorder="1" applyAlignment="1">
      <alignment horizontal="center" vertical="center" wrapText="1"/>
    </xf>
    <xf numFmtId="0" fontId="30" fillId="0" borderId="28" xfId="0" quotePrefix="1" applyFont="1" applyBorder="1" applyAlignment="1">
      <alignment horizontal="center" vertical="center"/>
    </xf>
    <xf numFmtId="0" fontId="30" fillId="0" borderId="7" xfId="0" quotePrefix="1" applyFont="1" applyBorder="1" applyAlignment="1">
      <alignment horizontal="center" vertical="center"/>
    </xf>
    <xf numFmtId="0" fontId="30" fillId="0" borderId="8" xfId="0" quotePrefix="1" applyFont="1" applyBorder="1" applyAlignment="1">
      <alignment horizontal="center" vertical="center"/>
    </xf>
    <xf numFmtId="4" fontId="30" fillId="0" borderId="28" xfId="0" applyNumberFormat="1" applyFont="1" applyBorder="1" applyAlignment="1">
      <alignment horizontal="center" vertical="center"/>
    </xf>
    <xf numFmtId="4" fontId="30" fillId="0" borderId="7" xfId="0" applyNumberFormat="1" applyFont="1" applyBorder="1" applyAlignment="1">
      <alignment horizontal="center" vertical="center"/>
    </xf>
    <xf numFmtId="0" fontId="30" fillId="0" borderId="5" xfId="0" quotePrefix="1" applyFont="1" applyBorder="1" applyAlignment="1">
      <alignment horizontal="center" vertical="center"/>
    </xf>
    <xf numFmtId="4" fontId="30" fillId="0" borderId="10" xfId="0" applyNumberFormat="1" applyFont="1" applyBorder="1" applyAlignment="1">
      <alignment horizontal="right" vertical="center"/>
    </xf>
    <xf numFmtId="4" fontId="30" fillId="0" borderId="29" xfId="0" applyNumberFormat="1" applyFont="1" applyBorder="1" applyAlignment="1">
      <alignment vertical="center"/>
    </xf>
    <xf numFmtId="4" fontId="30" fillId="0" borderId="14" xfId="0" applyNumberFormat="1" applyFont="1" applyBorder="1" applyAlignment="1">
      <alignment vertical="center"/>
    </xf>
    <xf numFmtId="4" fontId="0" fillId="0" borderId="54" xfId="0" applyNumberFormat="1" applyFont="1" applyBorder="1" applyAlignment="1">
      <alignment horizontal="right" vertical="center"/>
    </xf>
    <xf numFmtId="4" fontId="30" fillId="0" borderId="75" xfId="0" applyNumberFormat="1" applyFont="1" applyBorder="1" applyAlignment="1">
      <alignment vertical="center"/>
    </xf>
    <xf numFmtId="4" fontId="30" fillId="0" borderId="52" xfId="0" applyNumberFormat="1" applyFont="1" applyBorder="1" applyAlignment="1">
      <alignment vertical="center"/>
    </xf>
    <xf numFmtId="4" fontId="30" fillId="0" borderId="75" xfId="0" applyNumberFormat="1" applyFont="1" applyBorder="1" applyAlignment="1">
      <alignment horizontal="right" vertical="center"/>
    </xf>
    <xf numFmtId="4" fontId="30" fillId="0" borderId="52" xfId="0" applyNumberFormat="1" applyFont="1" applyBorder="1" applyAlignment="1">
      <alignment horizontal="right" vertical="center"/>
    </xf>
    <xf numFmtId="2" fontId="0" fillId="0" borderId="5" xfId="0" applyNumberFormat="1" applyBorder="1" applyAlignment="1">
      <alignment horizontal="right" vertical="center"/>
    </xf>
    <xf numFmtId="2" fontId="0" fillId="0" borderId="8" xfId="0" applyNumberFormat="1" applyBorder="1" applyAlignment="1">
      <alignment horizontal="right" vertical="center"/>
    </xf>
    <xf numFmtId="2" fontId="0" fillId="0" borderId="69" xfId="0" applyNumberFormat="1" applyBorder="1" applyAlignment="1">
      <alignment horizontal="right" vertical="center"/>
    </xf>
    <xf numFmtId="2" fontId="0" fillId="0" borderId="51" xfId="0" applyNumberForma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2" fontId="0" fillId="0" borderId="27" xfId="0" applyNumberFormat="1" applyBorder="1" applyAlignment="1">
      <alignment horizontal="right" vertical="center"/>
    </xf>
    <xf numFmtId="0" fontId="26" fillId="5" borderId="5" xfId="0" applyFont="1" applyFill="1" applyBorder="1" applyAlignment="1">
      <alignment horizontal="center" vertical="center"/>
    </xf>
    <xf numFmtId="0" fontId="42" fillId="5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28" xfId="0" applyNumberFormat="1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4" fontId="18" fillId="0" borderId="29" xfId="0" applyNumberFormat="1" applyFont="1" applyBorder="1" applyAlignment="1">
      <alignment horizontal="right" vertical="center"/>
    </xf>
    <xf numFmtId="4" fontId="18" fillId="0" borderId="14" xfId="0" applyNumberFormat="1" applyFont="1" applyBorder="1" applyAlignment="1">
      <alignment horizontal="right" vertical="center"/>
    </xf>
    <xf numFmtId="4" fontId="30" fillId="0" borderId="31" xfId="0" applyNumberFormat="1" applyFont="1" applyBorder="1" applyAlignment="1">
      <alignment horizontal="right" vertical="center"/>
    </xf>
    <xf numFmtId="4" fontId="18" fillId="0" borderId="75" xfId="0" applyNumberFormat="1" applyFont="1" applyBorder="1" applyAlignment="1">
      <alignment horizontal="right" vertical="center"/>
    </xf>
    <xf numFmtId="4" fontId="18" fillId="0" borderId="52" xfId="0" applyNumberFormat="1" applyFont="1" applyBorder="1" applyAlignment="1">
      <alignment horizontal="right" vertical="center"/>
    </xf>
    <xf numFmtId="4" fontId="30" fillId="0" borderId="61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horizontal="right" wrapText="1"/>
    </xf>
    <xf numFmtId="4" fontId="0" fillId="0" borderId="10" xfId="0" applyNumberFormat="1" applyFont="1" applyBorder="1" applyAlignment="1">
      <alignment horizontal="right" vertical="center"/>
    </xf>
    <xf numFmtId="0" fontId="8" fillId="5" borderId="43" xfId="0" applyFont="1" applyFill="1" applyBorder="1" applyAlignment="1">
      <alignment horizontal="center" vertical="center"/>
    </xf>
    <xf numFmtId="0" fontId="8" fillId="5" borderId="38" xfId="0" applyFont="1" applyFill="1" applyBorder="1" applyAlignment="1">
      <alignment horizontal="center" vertical="center"/>
    </xf>
    <xf numFmtId="0" fontId="8" fillId="5" borderId="74" xfId="0" applyFont="1" applyFill="1" applyBorder="1" applyAlignment="1">
      <alignment horizontal="center" vertical="center"/>
    </xf>
    <xf numFmtId="0" fontId="8" fillId="5" borderId="73" xfId="0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 wrapText="1"/>
    </xf>
    <xf numFmtId="4" fontId="30" fillId="0" borderId="44" xfId="0" applyNumberFormat="1" applyFont="1" applyBorder="1" applyAlignment="1">
      <alignment horizontal="right" vertical="center"/>
    </xf>
    <xf numFmtId="4" fontId="30" fillId="0" borderId="40" xfId="0" applyNumberFormat="1" applyFont="1" applyBorder="1" applyAlignment="1">
      <alignment horizontal="right" vertical="center"/>
    </xf>
    <xf numFmtId="2" fontId="0" fillId="0" borderId="31" xfId="0" applyNumberFormat="1" applyBorder="1" applyAlignment="1">
      <alignment horizontal="right" vertical="center"/>
    </xf>
    <xf numFmtId="2" fontId="0" fillId="0" borderId="37" xfId="0" applyNumberFormat="1" applyBorder="1" applyAlignment="1">
      <alignment horizontal="right" vertical="center"/>
    </xf>
    <xf numFmtId="2" fontId="0" fillId="0" borderId="52" xfId="0" applyNumberFormat="1" applyBorder="1" applyAlignment="1">
      <alignment horizontal="righ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9"/>
  <sheetViews>
    <sheetView showGridLines="0" zoomScaleNormal="100" workbookViewId="0">
      <pane xSplit="4" ySplit="8" topLeftCell="E95" activePane="bottomRight" state="frozen"/>
      <selection pane="topRight" activeCell="E1" sqref="E1"/>
      <selection pane="bottomLeft" activeCell="A9" sqref="A9"/>
      <selection pane="bottomRight" activeCell="I98" sqref="I98"/>
    </sheetView>
  </sheetViews>
  <sheetFormatPr defaultRowHeight="12.75"/>
  <cols>
    <col min="1" max="1" width="5" customWidth="1"/>
    <col min="2" max="2" width="5.7109375" customWidth="1"/>
    <col min="3" max="3" width="28.5703125" customWidth="1"/>
    <col min="4" max="5" width="14.42578125" customWidth="1"/>
    <col min="6" max="6" width="15" style="8" customWidth="1"/>
    <col min="7" max="8" width="16.7109375" style="8" customWidth="1"/>
    <col min="9" max="15" width="15" style="8" customWidth="1"/>
    <col min="16" max="16" width="6.42578125" customWidth="1"/>
  </cols>
  <sheetData>
    <row r="1" spans="1:16" ht="20.25" customHeight="1">
      <c r="A1" s="39"/>
      <c r="B1" s="39"/>
      <c r="C1" s="39"/>
      <c r="D1" s="39"/>
      <c r="E1" s="39"/>
      <c r="F1" s="40"/>
      <c r="G1" s="40"/>
      <c r="H1" s="40"/>
      <c r="I1" s="37"/>
      <c r="J1" s="40"/>
      <c r="K1" s="37"/>
      <c r="L1" s="40"/>
      <c r="M1" s="522" t="s">
        <v>266</v>
      </c>
      <c r="N1" s="522"/>
      <c r="O1" s="522"/>
    </row>
    <row r="2" spans="1:16" ht="47.25" customHeight="1">
      <c r="A2" s="492" t="s">
        <v>281</v>
      </c>
      <c r="B2" s="492"/>
      <c r="C2" s="492"/>
      <c r="D2" s="492"/>
      <c r="E2" s="492"/>
      <c r="F2" s="492"/>
      <c r="G2" s="493"/>
      <c r="H2" s="492"/>
      <c r="I2" s="492"/>
      <c r="J2" s="41"/>
      <c r="K2" s="40"/>
      <c r="L2" s="40"/>
      <c r="M2" s="40"/>
      <c r="N2" s="40"/>
      <c r="O2" s="40"/>
    </row>
    <row r="3" spans="1:16" ht="21" customHeight="1" thickBot="1">
      <c r="A3" s="41"/>
      <c r="B3" s="41"/>
      <c r="C3" s="41"/>
      <c r="D3" s="41"/>
      <c r="E3" s="41"/>
      <c r="F3" s="41"/>
      <c r="G3" s="41"/>
      <c r="H3" s="41"/>
      <c r="I3" s="9"/>
      <c r="J3" s="9"/>
      <c r="K3" s="40"/>
      <c r="L3" s="40"/>
      <c r="M3" s="1" t="s">
        <v>0</v>
      </c>
      <c r="N3" s="1"/>
      <c r="O3" s="1"/>
    </row>
    <row r="4" spans="1:16" s="2" customFormat="1" ht="15" customHeight="1" thickBot="1">
      <c r="A4" s="494" t="s">
        <v>1</v>
      </c>
      <c r="B4" s="497" t="s">
        <v>4</v>
      </c>
      <c r="C4" s="500" t="s">
        <v>5</v>
      </c>
      <c r="D4" s="503" t="s">
        <v>222</v>
      </c>
      <c r="E4" s="380"/>
      <c r="F4" s="513" t="s">
        <v>2</v>
      </c>
      <c r="G4" s="514"/>
      <c r="H4" s="514"/>
      <c r="I4" s="514"/>
      <c r="J4" s="514"/>
      <c r="K4" s="514"/>
      <c r="L4" s="514"/>
      <c r="M4" s="514"/>
      <c r="N4" s="514"/>
      <c r="O4" s="514"/>
      <c r="P4" s="517" t="s">
        <v>229</v>
      </c>
    </row>
    <row r="5" spans="1:16" s="2" customFormat="1" ht="12" customHeight="1">
      <c r="A5" s="495"/>
      <c r="B5" s="498"/>
      <c r="C5" s="501"/>
      <c r="D5" s="504"/>
      <c r="E5" s="292"/>
      <c r="F5" s="506" t="s">
        <v>6</v>
      </c>
      <c r="G5" s="508" t="s">
        <v>2</v>
      </c>
      <c r="H5" s="509"/>
      <c r="I5" s="509"/>
      <c r="J5" s="509"/>
      <c r="K5" s="509"/>
      <c r="L5" s="509"/>
      <c r="M5" s="506" t="s">
        <v>8</v>
      </c>
      <c r="N5" s="520" t="s">
        <v>2</v>
      </c>
      <c r="O5" s="521"/>
      <c r="P5" s="518"/>
    </row>
    <row r="6" spans="1:16" s="2" customFormat="1" ht="36" customHeight="1">
      <c r="A6" s="495"/>
      <c r="B6" s="498"/>
      <c r="C6" s="501"/>
      <c r="D6" s="504"/>
      <c r="E6" s="292"/>
      <c r="F6" s="506"/>
      <c r="G6" s="510" t="s">
        <v>26</v>
      </c>
      <c r="H6" s="511"/>
      <c r="I6" s="512" t="s">
        <v>27</v>
      </c>
      <c r="J6" s="512" t="s">
        <v>30</v>
      </c>
      <c r="K6" s="512" t="s">
        <v>31</v>
      </c>
      <c r="L6" s="515" t="s">
        <v>140</v>
      </c>
      <c r="M6" s="506"/>
      <c r="N6" s="523" t="s">
        <v>33</v>
      </c>
      <c r="O6" s="402" t="s">
        <v>7</v>
      </c>
      <c r="P6" s="518"/>
    </row>
    <row r="7" spans="1:16" s="3" customFormat="1" ht="167.25" customHeight="1" thickBot="1">
      <c r="A7" s="496"/>
      <c r="B7" s="499"/>
      <c r="C7" s="502"/>
      <c r="D7" s="505"/>
      <c r="E7" s="381" t="s">
        <v>252</v>
      </c>
      <c r="F7" s="507"/>
      <c r="G7" s="91" t="s">
        <v>25</v>
      </c>
      <c r="H7" s="92" t="s">
        <v>28</v>
      </c>
      <c r="I7" s="499"/>
      <c r="J7" s="499"/>
      <c r="K7" s="499"/>
      <c r="L7" s="516"/>
      <c r="M7" s="507"/>
      <c r="N7" s="496"/>
      <c r="O7" s="382" t="s">
        <v>32</v>
      </c>
      <c r="P7" s="519"/>
    </row>
    <row r="8" spans="1:16" s="2" customFormat="1">
      <c r="A8" s="38">
        <v>1</v>
      </c>
      <c r="B8" s="10">
        <v>2</v>
      </c>
      <c r="C8" s="10">
        <v>3</v>
      </c>
      <c r="D8" s="10">
        <v>4</v>
      </c>
      <c r="E8" s="10"/>
      <c r="F8" s="10">
        <v>5</v>
      </c>
      <c r="G8" s="10">
        <v>6</v>
      </c>
      <c r="H8" s="10">
        <v>7</v>
      </c>
      <c r="I8" s="10">
        <v>8</v>
      </c>
      <c r="J8" s="10">
        <v>9</v>
      </c>
      <c r="K8" s="10">
        <v>10</v>
      </c>
      <c r="L8" s="10">
        <v>11</v>
      </c>
      <c r="M8" s="10">
        <v>12</v>
      </c>
      <c r="N8" s="10">
        <v>13</v>
      </c>
      <c r="O8" s="383">
        <v>14</v>
      </c>
      <c r="P8" s="395" t="s">
        <v>264</v>
      </c>
    </row>
    <row r="9" spans="1:16" s="2" customFormat="1" ht="13.5" thickBot="1">
      <c r="A9" s="42" t="s">
        <v>34</v>
      </c>
      <c r="B9" s="43"/>
      <c r="C9" s="43" t="s">
        <v>35</v>
      </c>
      <c r="D9" s="331">
        <f>SUM(D10:D13)</f>
        <v>9263799.2400000002</v>
      </c>
      <c r="E9" s="331">
        <f>SUM(E10:E13)</f>
        <v>7344236.5899999999</v>
      </c>
      <c r="F9" s="331">
        <f>SUM(F10:F13)</f>
        <v>319484.42</v>
      </c>
      <c r="G9" s="339">
        <f t="shared" ref="G9:M9" si="0">SUM(G10:G13)</f>
        <v>4310.8999999999996</v>
      </c>
      <c r="H9" s="331">
        <f t="shared" si="0"/>
        <v>315173.52</v>
      </c>
      <c r="I9" s="331">
        <f t="shared" si="0"/>
        <v>0</v>
      </c>
      <c r="J9" s="331">
        <f t="shared" si="0"/>
        <v>0</v>
      </c>
      <c r="K9" s="331">
        <f t="shared" si="0"/>
        <v>0</v>
      </c>
      <c r="L9" s="331">
        <f t="shared" si="0"/>
        <v>0</v>
      </c>
      <c r="M9" s="331">
        <f t="shared" si="0"/>
        <v>7024752.1699999999</v>
      </c>
      <c r="N9" s="340">
        <f>SUM(N10:N13)</f>
        <v>7024752.1699999999</v>
      </c>
      <c r="O9" s="340">
        <f>SUM(O10:O13)</f>
        <v>4976654.76</v>
      </c>
      <c r="P9" s="399">
        <f>E9/D9%</f>
        <v>79.278883314833138</v>
      </c>
    </row>
    <row r="10" spans="1:16" s="2" customFormat="1">
      <c r="A10" s="44"/>
      <c r="B10" s="45" t="s">
        <v>36</v>
      </c>
      <c r="C10" s="46" t="s">
        <v>37</v>
      </c>
      <c r="D10" s="328">
        <v>349400</v>
      </c>
      <c r="E10" s="328">
        <v>53706.01</v>
      </c>
      <c r="F10" s="328">
        <f>E10-M10</f>
        <v>53706.01</v>
      </c>
      <c r="G10" s="328">
        <v>0</v>
      </c>
      <c r="H10" s="329">
        <f>F10-G10-I10-J10-K10-L10</f>
        <v>53706.01</v>
      </c>
      <c r="I10" s="328">
        <v>0</v>
      </c>
      <c r="J10" s="328">
        <v>0</v>
      </c>
      <c r="K10" s="328">
        <v>0</v>
      </c>
      <c r="L10" s="328">
        <v>0</v>
      </c>
      <c r="M10" s="341">
        <v>0</v>
      </c>
      <c r="N10" s="341">
        <v>0</v>
      </c>
      <c r="O10" s="384">
        <v>0</v>
      </c>
      <c r="P10" s="397">
        <f t="shared" ref="P10:P73" si="1">E10/D10%</f>
        <v>15.370924441900401</v>
      </c>
    </row>
    <row r="11" spans="1:16" s="2" customFormat="1" ht="22.5">
      <c r="A11" s="47"/>
      <c r="B11" s="48" t="s">
        <v>38</v>
      </c>
      <c r="C11" s="49" t="s">
        <v>39</v>
      </c>
      <c r="D11" s="329">
        <v>8647916</v>
      </c>
      <c r="E11" s="328">
        <v>7024752.1699999999</v>
      </c>
      <c r="F11" s="328">
        <f t="shared" ref="F11:F12" si="2">E11-M11</f>
        <v>0</v>
      </c>
      <c r="G11" s="328">
        <v>0</v>
      </c>
      <c r="H11" s="329">
        <f>F11-G11-I11-J11-K11-L11</f>
        <v>0</v>
      </c>
      <c r="I11" s="328">
        <v>0</v>
      </c>
      <c r="J11" s="329">
        <v>0</v>
      </c>
      <c r="K11" s="329">
        <v>0</v>
      </c>
      <c r="L11" s="329">
        <v>0</v>
      </c>
      <c r="M11" s="341">
        <v>7024752.1699999999</v>
      </c>
      <c r="N11" s="341">
        <f>M11</f>
        <v>7024752.1699999999</v>
      </c>
      <c r="O11" s="385">
        <v>4976654.76</v>
      </c>
      <c r="P11" s="396">
        <f t="shared" si="1"/>
        <v>81.23057821098169</v>
      </c>
    </row>
    <row r="12" spans="1:16" s="2" customFormat="1">
      <c r="A12" s="50"/>
      <c r="B12" s="48" t="s">
        <v>40</v>
      </c>
      <c r="C12" s="51" t="s">
        <v>41</v>
      </c>
      <c r="D12" s="329">
        <v>22000</v>
      </c>
      <c r="E12" s="328">
        <v>21535.17</v>
      </c>
      <c r="F12" s="328">
        <f t="shared" si="2"/>
        <v>21535.17</v>
      </c>
      <c r="G12" s="328">
        <v>0</v>
      </c>
      <c r="H12" s="329">
        <f>F12-G12-I12-J12-K12-L12</f>
        <v>21535.17</v>
      </c>
      <c r="I12" s="328">
        <v>0</v>
      </c>
      <c r="J12" s="329">
        <v>0</v>
      </c>
      <c r="K12" s="329">
        <v>0</v>
      </c>
      <c r="L12" s="329">
        <v>0</v>
      </c>
      <c r="M12" s="329">
        <v>0</v>
      </c>
      <c r="N12" s="341">
        <v>0</v>
      </c>
      <c r="O12" s="386">
        <v>0</v>
      </c>
      <c r="P12" s="396">
        <f t="shared" si="1"/>
        <v>97.887136363636358</v>
      </c>
    </row>
    <row r="13" spans="1:16" s="2" customFormat="1">
      <c r="A13" s="52"/>
      <c r="B13" s="45" t="s">
        <v>42</v>
      </c>
      <c r="C13" s="46" t="s">
        <v>43</v>
      </c>
      <c r="D13" s="328">
        <v>244483.24</v>
      </c>
      <c r="E13" s="328">
        <v>244243.24</v>
      </c>
      <c r="F13" s="328">
        <f>E13-M13</f>
        <v>244243.24</v>
      </c>
      <c r="G13" s="328">
        <v>4310.8999999999996</v>
      </c>
      <c r="H13" s="329">
        <f>F13-G13-I13-J13-K13-L13</f>
        <v>239932.34</v>
      </c>
      <c r="I13" s="328">
        <v>0</v>
      </c>
      <c r="J13" s="328">
        <v>0</v>
      </c>
      <c r="K13" s="328">
        <v>0</v>
      </c>
      <c r="L13" s="328">
        <v>0</v>
      </c>
      <c r="M13" s="328">
        <v>0</v>
      </c>
      <c r="N13" s="341">
        <v>0</v>
      </c>
      <c r="O13" s="386">
        <v>0</v>
      </c>
      <c r="P13" s="396">
        <f t="shared" si="1"/>
        <v>99.901833761692629</v>
      </c>
    </row>
    <row r="14" spans="1:16" s="2" customFormat="1" ht="13.5" thickBot="1">
      <c r="A14" s="42" t="s">
        <v>44</v>
      </c>
      <c r="B14" s="43"/>
      <c r="C14" s="43" t="s">
        <v>45</v>
      </c>
      <c r="D14" s="331">
        <f>D15</f>
        <v>5000</v>
      </c>
      <c r="E14" s="331">
        <f>E15</f>
        <v>4999.97</v>
      </c>
      <c r="F14" s="331">
        <f>F15</f>
        <v>4999.97</v>
      </c>
      <c r="G14" s="340">
        <f>G15</f>
        <v>0</v>
      </c>
      <c r="H14" s="331">
        <f>H15</f>
        <v>4999.97</v>
      </c>
      <c r="I14" s="340">
        <f t="shared" ref="I14:L14" si="3">I15</f>
        <v>0</v>
      </c>
      <c r="J14" s="340">
        <f t="shared" si="3"/>
        <v>0</v>
      </c>
      <c r="K14" s="340">
        <f t="shared" si="3"/>
        <v>0</v>
      </c>
      <c r="L14" s="340">
        <f t="shared" si="3"/>
        <v>0</v>
      </c>
      <c r="M14" s="342">
        <v>0</v>
      </c>
      <c r="N14" s="343">
        <f>N15</f>
        <v>0</v>
      </c>
      <c r="O14" s="343">
        <f>O15</f>
        <v>0</v>
      </c>
      <c r="P14" s="399">
        <f t="shared" si="1"/>
        <v>99.999400000000009</v>
      </c>
    </row>
    <row r="15" spans="1:16" s="2" customFormat="1">
      <c r="A15" s="53"/>
      <c r="B15" s="54" t="s">
        <v>46</v>
      </c>
      <c r="C15" s="55" t="s">
        <v>43</v>
      </c>
      <c r="D15" s="332">
        <v>5000</v>
      </c>
      <c r="E15" s="328">
        <v>4999.97</v>
      </c>
      <c r="F15" s="328">
        <f>E15-M15</f>
        <v>4999.97</v>
      </c>
      <c r="G15" s="328">
        <v>0</v>
      </c>
      <c r="H15" s="329">
        <f>F15-G15-I15-J15-K15-L15</f>
        <v>4999.97</v>
      </c>
      <c r="I15" s="328">
        <v>0</v>
      </c>
      <c r="J15" s="332">
        <v>0</v>
      </c>
      <c r="K15" s="332">
        <v>0</v>
      </c>
      <c r="L15" s="332">
        <v>0</v>
      </c>
      <c r="M15" s="344">
        <v>0</v>
      </c>
      <c r="N15" s="341">
        <v>0</v>
      </c>
      <c r="O15" s="387">
        <v>0</v>
      </c>
      <c r="P15" s="397">
        <f t="shared" si="1"/>
        <v>99.999400000000009</v>
      </c>
    </row>
    <row r="16" spans="1:16" s="2" customFormat="1" ht="13.5" thickBot="1">
      <c r="A16" s="56">
        <v>600</v>
      </c>
      <c r="B16" s="57"/>
      <c r="C16" s="57" t="s">
        <v>47</v>
      </c>
      <c r="D16" s="325">
        <f>SUM(D17:D21)</f>
        <v>4473460</v>
      </c>
      <c r="E16" s="325">
        <f>SUM(E17:E21)</f>
        <v>2950220.79</v>
      </c>
      <c r="F16" s="325">
        <f>SUM(F17:F21)</f>
        <v>1653243.5400000003</v>
      </c>
      <c r="G16" s="325">
        <f t="shared" ref="G16:M16" si="4">SUM(G17:G21)</f>
        <v>0</v>
      </c>
      <c r="H16" s="325">
        <f t="shared" si="4"/>
        <v>1628577.46</v>
      </c>
      <c r="I16" s="325">
        <f t="shared" si="4"/>
        <v>24666.080000000002</v>
      </c>
      <c r="J16" s="325">
        <f t="shared" si="4"/>
        <v>0</v>
      </c>
      <c r="K16" s="325">
        <f t="shared" si="4"/>
        <v>0</v>
      </c>
      <c r="L16" s="325">
        <f t="shared" si="4"/>
        <v>0</v>
      </c>
      <c r="M16" s="325">
        <f t="shared" si="4"/>
        <v>1296977.25</v>
      </c>
      <c r="N16" s="336">
        <f>M16</f>
        <v>1296977.25</v>
      </c>
      <c r="O16" s="336">
        <f>SUM(O17:O21)</f>
        <v>0</v>
      </c>
      <c r="P16" s="399">
        <f t="shared" si="1"/>
        <v>65.949417006075834</v>
      </c>
    </row>
    <row r="17" spans="1:16" s="2" customFormat="1">
      <c r="A17" s="58"/>
      <c r="B17" s="46">
        <v>60004</v>
      </c>
      <c r="C17" s="46" t="s">
        <v>48</v>
      </c>
      <c r="D17" s="328">
        <v>1255400</v>
      </c>
      <c r="E17" s="328">
        <v>1160697.55</v>
      </c>
      <c r="F17" s="328">
        <f t="shared" ref="F17:F21" si="5">E17-M17</f>
        <v>1160697.55</v>
      </c>
      <c r="G17" s="328">
        <v>0</v>
      </c>
      <c r="H17" s="329">
        <f>F17-G17-I17-J17-K17-L17</f>
        <v>1160697.55</v>
      </c>
      <c r="I17" s="328">
        <v>0</v>
      </c>
      <c r="J17" s="328">
        <v>0</v>
      </c>
      <c r="K17" s="328">
        <v>0</v>
      </c>
      <c r="L17" s="328">
        <v>0</v>
      </c>
      <c r="M17" s="328">
        <v>0</v>
      </c>
      <c r="N17" s="341">
        <v>0</v>
      </c>
      <c r="O17" s="387">
        <v>0</v>
      </c>
      <c r="P17" s="397">
        <f t="shared" si="1"/>
        <v>92.456392384897242</v>
      </c>
    </row>
    <row r="18" spans="1:16" s="2" customFormat="1">
      <c r="A18" s="58"/>
      <c r="B18" s="46">
        <v>60011</v>
      </c>
      <c r="C18" s="46" t="s">
        <v>254</v>
      </c>
      <c r="D18" s="328">
        <v>905</v>
      </c>
      <c r="E18" s="328">
        <v>834.33</v>
      </c>
      <c r="F18" s="328">
        <f t="shared" si="5"/>
        <v>834.33</v>
      </c>
      <c r="G18" s="328">
        <v>0</v>
      </c>
      <c r="H18" s="329">
        <f>F18-G18-I18-J18-K18-L18</f>
        <v>834.33</v>
      </c>
      <c r="I18" s="328">
        <v>0</v>
      </c>
      <c r="J18" s="328"/>
      <c r="K18" s="328">
        <v>0</v>
      </c>
      <c r="L18" s="328">
        <v>0</v>
      </c>
      <c r="M18" s="328">
        <v>0</v>
      </c>
      <c r="N18" s="341">
        <v>0</v>
      </c>
      <c r="O18" s="387">
        <v>0</v>
      </c>
      <c r="P18" s="396">
        <f t="shared" si="1"/>
        <v>92.191160220994476</v>
      </c>
    </row>
    <row r="19" spans="1:16" s="2" customFormat="1">
      <c r="A19" s="58"/>
      <c r="B19" s="46">
        <v>60014</v>
      </c>
      <c r="C19" s="46" t="s">
        <v>182</v>
      </c>
      <c r="D19" s="328">
        <v>1161600</v>
      </c>
      <c r="E19" s="328">
        <v>1121658.98</v>
      </c>
      <c r="F19" s="328">
        <f t="shared" si="5"/>
        <v>1562.9799999999814</v>
      </c>
      <c r="G19" s="328">
        <v>0</v>
      </c>
      <c r="H19" s="329">
        <f>F19-G19-I19-J19-K19-L19</f>
        <v>1562.9799999999814</v>
      </c>
      <c r="I19" s="328">
        <v>0</v>
      </c>
      <c r="J19" s="328">
        <v>0</v>
      </c>
      <c r="K19" s="328">
        <v>0</v>
      </c>
      <c r="L19" s="328">
        <v>0</v>
      </c>
      <c r="M19" s="328">
        <v>1120096</v>
      </c>
      <c r="N19" s="341">
        <f>M19</f>
        <v>1120096</v>
      </c>
      <c r="O19" s="387">
        <v>0</v>
      </c>
      <c r="P19" s="396">
        <f t="shared" si="1"/>
        <v>96.561551308539947</v>
      </c>
    </row>
    <row r="20" spans="1:16" s="2" customFormat="1">
      <c r="A20" s="59"/>
      <c r="B20" s="51">
        <v>60016</v>
      </c>
      <c r="C20" s="51" t="s">
        <v>49</v>
      </c>
      <c r="D20" s="329">
        <v>1949055</v>
      </c>
      <c r="E20" s="328">
        <v>639894.63</v>
      </c>
      <c r="F20" s="328">
        <f t="shared" si="5"/>
        <v>478013.38</v>
      </c>
      <c r="G20" s="328">
        <v>0</v>
      </c>
      <c r="H20" s="329">
        <f>F20-G20-I20-J20-K20-L20</f>
        <v>457627.7</v>
      </c>
      <c r="I20" s="328">
        <v>20385.68</v>
      </c>
      <c r="J20" s="329">
        <v>0</v>
      </c>
      <c r="K20" s="329">
        <v>0</v>
      </c>
      <c r="L20" s="329">
        <v>0</v>
      </c>
      <c r="M20" s="329">
        <v>161881.25</v>
      </c>
      <c r="N20" s="341">
        <f>M20</f>
        <v>161881.25</v>
      </c>
      <c r="O20" s="388">
        <v>0</v>
      </c>
      <c r="P20" s="396">
        <f t="shared" si="1"/>
        <v>32.831019647983254</v>
      </c>
    </row>
    <row r="21" spans="1:16">
      <c r="A21" s="59"/>
      <c r="B21" s="51">
        <v>60095</v>
      </c>
      <c r="C21" s="51" t="s">
        <v>43</v>
      </c>
      <c r="D21" s="329">
        <v>106500</v>
      </c>
      <c r="E21" s="328">
        <v>27135.3</v>
      </c>
      <c r="F21" s="328">
        <f t="shared" si="5"/>
        <v>12135.3</v>
      </c>
      <c r="G21" s="328">
        <v>0</v>
      </c>
      <c r="H21" s="329">
        <f>F21-G21-I21-J21-K21-L21</f>
        <v>7854.9</v>
      </c>
      <c r="I21" s="328">
        <v>4280.3999999999996</v>
      </c>
      <c r="J21" s="329">
        <v>0</v>
      </c>
      <c r="K21" s="329">
        <v>0</v>
      </c>
      <c r="L21" s="329">
        <v>0</v>
      </c>
      <c r="M21" s="329">
        <v>15000</v>
      </c>
      <c r="N21" s="341">
        <f>M21</f>
        <v>15000</v>
      </c>
      <c r="O21" s="388">
        <v>0</v>
      </c>
      <c r="P21" s="396">
        <f t="shared" si="1"/>
        <v>25.479154929577465</v>
      </c>
    </row>
    <row r="22" spans="1:16" ht="13.5" thickBot="1">
      <c r="A22" s="56">
        <v>630</v>
      </c>
      <c r="B22" s="43"/>
      <c r="C22" s="43" t="s">
        <v>50</v>
      </c>
      <c r="D22" s="331">
        <f>D23</f>
        <v>408759</v>
      </c>
      <c r="E22" s="331">
        <f>E23</f>
        <v>138008.85</v>
      </c>
      <c r="F22" s="331">
        <f>F23</f>
        <v>84346.97</v>
      </c>
      <c r="G22" s="331">
        <f>G23</f>
        <v>0</v>
      </c>
      <c r="H22" s="331">
        <f>H23</f>
        <v>34652.97</v>
      </c>
      <c r="I22" s="331">
        <f t="shared" ref="I22:L22" si="6">I23</f>
        <v>0</v>
      </c>
      <c r="J22" s="331">
        <f t="shared" si="6"/>
        <v>0</v>
      </c>
      <c r="K22" s="331">
        <f t="shared" si="6"/>
        <v>49694</v>
      </c>
      <c r="L22" s="331">
        <f t="shared" si="6"/>
        <v>0</v>
      </c>
      <c r="M22" s="340">
        <f>M23</f>
        <v>53661.88</v>
      </c>
      <c r="N22" s="340">
        <f>SUM(N23)</f>
        <v>53661.88</v>
      </c>
      <c r="O22" s="340">
        <f>SUM(O23)</f>
        <v>31661.88</v>
      </c>
      <c r="P22" s="399">
        <f t="shared" si="1"/>
        <v>33.762889624448633</v>
      </c>
    </row>
    <row r="23" spans="1:16">
      <c r="A23" s="53"/>
      <c r="B23" s="55">
        <v>63095</v>
      </c>
      <c r="C23" s="55" t="s">
        <v>43</v>
      </c>
      <c r="D23" s="332">
        <v>408759</v>
      </c>
      <c r="E23" s="328">
        <v>138008.85</v>
      </c>
      <c r="F23" s="328">
        <f>E23-M23</f>
        <v>84346.97</v>
      </c>
      <c r="G23" s="328">
        <v>0</v>
      </c>
      <c r="H23" s="329">
        <f>F23-G23-I23-J23-K23-L23</f>
        <v>34652.97</v>
      </c>
      <c r="I23" s="328">
        <v>0</v>
      </c>
      <c r="J23" s="332">
        <v>0</v>
      </c>
      <c r="K23" s="345">
        <v>49694</v>
      </c>
      <c r="L23" s="345">
        <v>0</v>
      </c>
      <c r="M23" s="345">
        <v>53661.88</v>
      </c>
      <c r="N23" s="341">
        <f>M23</f>
        <v>53661.88</v>
      </c>
      <c r="O23" s="345">
        <v>31661.88</v>
      </c>
      <c r="P23" s="397">
        <f t="shared" si="1"/>
        <v>33.762889624448633</v>
      </c>
    </row>
    <row r="24" spans="1:16" ht="13.5" thickBot="1">
      <c r="A24" s="56">
        <v>700</v>
      </c>
      <c r="B24" s="57"/>
      <c r="C24" s="57" t="s">
        <v>51</v>
      </c>
      <c r="D24" s="325">
        <f>D25+D26</f>
        <v>1820642</v>
      </c>
      <c r="E24" s="325">
        <f>E25+E26</f>
        <v>1192310.8999999999</v>
      </c>
      <c r="F24" s="325">
        <f>F25+F26</f>
        <v>995206.89</v>
      </c>
      <c r="G24" s="325">
        <f t="shared" ref="G24:M24" si="7">G25+G26</f>
        <v>38306.35</v>
      </c>
      <c r="H24" s="325">
        <f t="shared" si="7"/>
        <v>952961.15999999992</v>
      </c>
      <c r="I24" s="325">
        <f t="shared" si="7"/>
        <v>3219.38</v>
      </c>
      <c r="J24" s="325">
        <f t="shared" si="7"/>
        <v>720</v>
      </c>
      <c r="K24" s="325">
        <f t="shared" si="7"/>
        <v>0</v>
      </c>
      <c r="L24" s="325">
        <f t="shared" si="7"/>
        <v>0</v>
      </c>
      <c r="M24" s="325">
        <f t="shared" si="7"/>
        <v>197104.01</v>
      </c>
      <c r="N24" s="336">
        <f>N25+N26</f>
        <v>197104.01</v>
      </c>
      <c r="O24" s="336">
        <f>O25+O26</f>
        <v>0</v>
      </c>
      <c r="P24" s="399">
        <f t="shared" si="1"/>
        <v>65.488487028202144</v>
      </c>
    </row>
    <row r="25" spans="1:16" ht="15" customHeight="1">
      <c r="A25" s="60"/>
      <c r="B25" s="46">
        <v>70005</v>
      </c>
      <c r="C25" s="401" t="s">
        <v>52</v>
      </c>
      <c r="D25" s="328">
        <v>946321</v>
      </c>
      <c r="E25" s="328">
        <v>783904</v>
      </c>
      <c r="F25" s="328">
        <f t="shared" ref="F25:F26" si="8">E25-M25</f>
        <v>767139.09</v>
      </c>
      <c r="G25" s="328">
        <v>0</v>
      </c>
      <c r="H25" s="329">
        <f>F25-G25-I25-J25-K25-L25</f>
        <v>767139.09</v>
      </c>
      <c r="I25" s="328">
        <v>0</v>
      </c>
      <c r="J25" s="328">
        <v>0</v>
      </c>
      <c r="K25" s="328">
        <v>0</v>
      </c>
      <c r="L25" s="328">
        <v>0</v>
      </c>
      <c r="M25" s="328">
        <v>16764.91</v>
      </c>
      <c r="N25" s="328">
        <f>M25</f>
        <v>16764.91</v>
      </c>
      <c r="O25" s="389">
        <v>0</v>
      </c>
      <c r="P25" s="397">
        <f t="shared" si="1"/>
        <v>82.837007738388991</v>
      </c>
    </row>
    <row r="26" spans="1:16">
      <c r="A26" s="62"/>
      <c r="B26" s="51">
        <v>70095</v>
      </c>
      <c r="C26" s="51" t="s">
        <v>43</v>
      </c>
      <c r="D26" s="329">
        <v>874321</v>
      </c>
      <c r="E26" s="328">
        <v>408406.9</v>
      </c>
      <c r="F26" s="328">
        <f t="shared" si="8"/>
        <v>228067.80000000002</v>
      </c>
      <c r="G26" s="328">
        <v>38306.35</v>
      </c>
      <c r="H26" s="329">
        <f>F26-G26-I26-J26-K26-L26</f>
        <v>185822.07</v>
      </c>
      <c r="I26" s="328">
        <v>3219.38</v>
      </c>
      <c r="J26" s="328">
        <v>720</v>
      </c>
      <c r="K26" s="328">
        <v>0</v>
      </c>
      <c r="L26" s="328">
        <v>0</v>
      </c>
      <c r="M26" s="328">
        <v>180339.1</v>
      </c>
      <c r="N26" s="341">
        <f>M26</f>
        <v>180339.1</v>
      </c>
      <c r="O26" s="390">
        <v>0</v>
      </c>
      <c r="P26" s="396">
        <f t="shared" si="1"/>
        <v>46.711322271797208</v>
      </c>
    </row>
    <row r="27" spans="1:16" ht="13.5" thickBot="1">
      <c r="A27" s="56">
        <v>710</v>
      </c>
      <c r="B27" s="57"/>
      <c r="C27" s="57" t="s">
        <v>53</v>
      </c>
      <c r="D27" s="325">
        <f t="shared" ref="D27:O27" si="9">SUM(D28:D30)</f>
        <v>610700</v>
      </c>
      <c r="E27" s="325">
        <f t="shared" si="9"/>
        <v>186887.59</v>
      </c>
      <c r="F27" s="325">
        <f t="shared" si="9"/>
        <v>186887.59</v>
      </c>
      <c r="G27" s="325">
        <f t="shared" si="9"/>
        <v>4126</v>
      </c>
      <c r="H27" s="325">
        <f t="shared" si="9"/>
        <v>182761.59</v>
      </c>
      <c r="I27" s="325">
        <f t="shared" si="9"/>
        <v>0</v>
      </c>
      <c r="J27" s="325">
        <f t="shared" si="9"/>
        <v>0</v>
      </c>
      <c r="K27" s="325">
        <f t="shared" si="9"/>
        <v>0</v>
      </c>
      <c r="L27" s="325">
        <f t="shared" si="9"/>
        <v>0</v>
      </c>
      <c r="M27" s="325">
        <f t="shared" si="9"/>
        <v>0</v>
      </c>
      <c r="N27" s="336">
        <f t="shared" si="9"/>
        <v>0</v>
      </c>
      <c r="O27" s="336">
        <f t="shared" si="9"/>
        <v>0</v>
      </c>
      <c r="P27" s="399">
        <f t="shared" si="1"/>
        <v>30.602192565907973</v>
      </c>
    </row>
    <row r="28" spans="1:16" ht="25.5" customHeight="1">
      <c r="A28" s="59"/>
      <c r="B28" s="46">
        <v>71004</v>
      </c>
      <c r="C28" s="61" t="s">
        <v>54</v>
      </c>
      <c r="D28" s="328">
        <v>473000</v>
      </c>
      <c r="E28" s="328">
        <v>147183.5</v>
      </c>
      <c r="F28" s="328">
        <f t="shared" ref="F28:F30" si="10">E28-M28</f>
        <v>147183.5</v>
      </c>
      <c r="G28" s="328">
        <v>3263</v>
      </c>
      <c r="H28" s="329">
        <f>F28-G28-I28-J28-K28-L28</f>
        <v>143920.5</v>
      </c>
      <c r="I28" s="328">
        <v>0</v>
      </c>
      <c r="J28" s="328">
        <v>0</v>
      </c>
      <c r="K28" s="328">
        <v>0</v>
      </c>
      <c r="L28" s="328">
        <v>0</v>
      </c>
      <c r="M28" s="328">
        <v>0</v>
      </c>
      <c r="N28" s="341">
        <v>0</v>
      </c>
      <c r="O28" s="389">
        <v>0</v>
      </c>
      <c r="P28" s="397">
        <f t="shared" si="1"/>
        <v>31.117019027484144</v>
      </c>
    </row>
    <row r="29" spans="1:16" ht="25.5" customHeight="1">
      <c r="A29" s="59"/>
      <c r="B29" s="51">
        <v>71014</v>
      </c>
      <c r="C29" s="49" t="s">
        <v>55</v>
      </c>
      <c r="D29" s="329">
        <v>112000</v>
      </c>
      <c r="E29" s="328">
        <v>17415</v>
      </c>
      <c r="F29" s="328">
        <f t="shared" si="10"/>
        <v>17415</v>
      </c>
      <c r="G29" s="328">
        <v>863</v>
      </c>
      <c r="H29" s="329">
        <f>F29-G29-I29-J29-K29-L29</f>
        <v>16552</v>
      </c>
      <c r="I29" s="328">
        <v>0</v>
      </c>
      <c r="J29" s="328">
        <v>0</v>
      </c>
      <c r="K29" s="328">
        <v>0</v>
      </c>
      <c r="L29" s="328">
        <v>0</v>
      </c>
      <c r="M29" s="328">
        <v>0</v>
      </c>
      <c r="N29" s="341">
        <v>0</v>
      </c>
      <c r="O29" s="390">
        <v>0</v>
      </c>
      <c r="P29" s="396">
        <f t="shared" si="1"/>
        <v>15.549107142857142</v>
      </c>
    </row>
    <row r="30" spans="1:16">
      <c r="A30" s="62"/>
      <c r="B30" s="51">
        <v>71035</v>
      </c>
      <c r="C30" s="51" t="s">
        <v>56</v>
      </c>
      <c r="D30" s="329">
        <v>25700</v>
      </c>
      <c r="E30" s="328">
        <v>22289.09</v>
      </c>
      <c r="F30" s="328">
        <f t="shared" si="10"/>
        <v>22289.09</v>
      </c>
      <c r="G30" s="328">
        <v>0</v>
      </c>
      <c r="H30" s="329">
        <f>F30-G30-I30-J30-K30-L30</f>
        <v>22289.09</v>
      </c>
      <c r="I30" s="328">
        <v>0</v>
      </c>
      <c r="J30" s="329">
        <v>0</v>
      </c>
      <c r="K30" s="329">
        <v>0</v>
      </c>
      <c r="L30" s="329">
        <v>0</v>
      </c>
      <c r="M30" s="329">
        <v>0</v>
      </c>
      <c r="N30" s="341">
        <v>0</v>
      </c>
      <c r="O30" s="390">
        <v>0</v>
      </c>
      <c r="P30" s="396">
        <f t="shared" si="1"/>
        <v>86.727976653696501</v>
      </c>
    </row>
    <row r="31" spans="1:16" ht="13.5" thickBot="1">
      <c r="A31" s="56">
        <v>750</v>
      </c>
      <c r="B31" s="57"/>
      <c r="C31" s="57" t="s">
        <v>57</v>
      </c>
      <c r="D31" s="325">
        <f>SUM(D32:D36)</f>
        <v>4429051</v>
      </c>
      <c r="E31" s="325">
        <f>SUM(E32:E36)</f>
        <v>4055994.3699999996</v>
      </c>
      <c r="F31" s="325">
        <f>SUM(F32:F36)</f>
        <v>3781498.4499999997</v>
      </c>
      <c r="G31" s="325">
        <f t="shared" ref="G31:M31" si="11">SUM(G32:G36)</f>
        <v>2660352.44</v>
      </c>
      <c r="H31" s="325">
        <f t="shared" si="11"/>
        <v>920293.96000000008</v>
      </c>
      <c r="I31" s="325">
        <f t="shared" si="11"/>
        <v>0</v>
      </c>
      <c r="J31" s="325">
        <f t="shared" si="11"/>
        <v>200852.05</v>
      </c>
      <c r="K31" s="325">
        <f t="shared" si="11"/>
        <v>0</v>
      </c>
      <c r="L31" s="325">
        <f t="shared" si="11"/>
        <v>0</v>
      </c>
      <c r="M31" s="325">
        <f t="shared" si="11"/>
        <v>274495.92</v>
      </c>
      <c r="N31" s="336">
        <f>N32+N33+N34+N36</f>
        <v>274495.92</v>
      </c>
      <c r="O31" s="336">
        <f>O32+O33+O34+O36</f>
        <v>0</v>
      </c>
      <c r="P31" s="399">
        <f t="shared" si="1"/>
        <v>91.577052736579446</v>
      </c>
    </row>
    <row r="32" spans="1:16">
      <c r="A32" s="59"/>
      <c r="B32" s="46">
        <v>75011</v>
      </c>
      <c r="C32" s="46" t="s">
        <v>58</v>
      </c>
      <c r="D32" s="328">
        <v>83400</v>
      </c>
      <c r="E32" s="328">
        <v>83400</v>
      </c>
      <c r="F32" s="328">
        <f t="shared" ref="F32:F36" si="12">E32-M32</f>
        <v>83400</v>
      </c>
      <c r="G32" s="328">
        <v>80665.119999999995</v>
      </c>
      <c r="H32" s="329">
        <f>F32-G32-I32-J32-K32-L32</f>
        <v>2734.8800000000047</v>
      </c>
      <c r="I32" s="328">
        <v>0</v>
      </c>
      <c r="J32" s="328">
        <v>0</v>
      </c>
      <c r="K32" s="328">
        <v>0</v>
      </c>
      <c r="L32" s="328">
        <v>0</v>
      </c>
      <c r="M32" s="328">
        <v>0</v>
      </c>
      <c r="N32" s="341">
        <v>0</v>
      </c>
      <c r="O32" s="389">
        <v>0</v>
      </c>
      <c r="P32" s="397">
        <f t="shared" si="1"/>
        <v>100</v>
      </c>
    </row>
    <row r="33" spans="1:16">
      <c r="A33" s="59"/>
      <c r="B33" s="51">
        <v>75022</v>
      </c>
      <c r="C33" s="49" t="s">
        <v>59</v>
      </c>
      <c r="D33" s="329">
        <v>191400</v>
      </c>
      <c r="E33" s="328">
        <v>165720.97</v>
      </c>
      <c r="F33" s="328">
        <f t="shared" si="12"/>
        <v>165720.97</v>
      </c>
      <c r="G33" s="328">
        <v>0</v>
      </c>
      <c r="H33" s="329">
        <f>F33-G33-I33-J33-K33-L33</f>
        <v>5753.9200000000128</v>
      </c>
      <c r="I33" s="328">
        <v>0</v>
      </c>
      <c r="J33" s="328">
        <v>159967.04999999999</v>
      </c>
      <c r="K33" s="328">
        <v>0</v>
      </c>
      <c r="L33" s="328">
        <v>0</v>
      </c>
      <c r="M33" s="328">
        <v>0</v>
      </c>
      <c r="N33" s="341">
        <v>0</v>
      </c>
      <c r="O33" s="390">
        <v>0</v>
      </c>
      <c r="P33" s="396">
        <f t="shared" si="1"/>
        <v>86.583578892372003</v>
      </c>
    </row>
    <row r="34" spans="1:16">
      <c r="A34" s="62"/>
      <c r="B34" s="51">
        <v>75023</v>
      </c>
      <c r="C34" s="49" t="s">
        <v>60</v>
      </c>
      <c r="D34" s="329">
        <v>3840390</v>
      </c>
      <c r="E34" s="328">
        <v>3553115.28</v>
      </c>
      <c r="F34" s="328">
        <f t="shared" si="12"/>
        <v>3278619.36</v>
      </c>
      <c r="G34" s="328">
        <v>2576256.8199999998</v>
      </c>
      <c r="H34" s="329">
        <f>F34-G34-I34-J34-K34-L34</f>
        <v>698197.54</v>
      </c>
      <c r="I34" s="328">
        <v>0</v>
      </c>
      <c r="J34" s="328">
        <v>4165</v>
      </c>
      <c r="K34" s="328">
        <v>0</v>
      </c>
      <c r="L34" s="328">
        <v>0</v>
      </c>
      <c r="M34" s="328">
        <v>274495.92</v>
      </c>
      <c r="N34" s="328">
        <f>M34</f>
        <v>274495.92</v>
      </c>
      <c r="O34" s="390">
        <v>0</v>
      </c>
      <c r="P34" s="396">
        <f t="shared" si="1"/>
        <v>92.519647223328874</v>
      </c>
    </row>
    <row r="35" spans="1:16" ht="21" customHeight="1">
      <c r="A35" s="63"/>
      <c r="B35" s="51">
        <v>75075</v>
      </c>
      <c r="C35" s="49" t="s">
        <v>148</v>
      </c>
      <c r="D35" s="329">
        <v>211980</v>
      </c>
      <c r="E35" s="328">
        <v>158654.59</v>
      </c>
      <c r="F35" s="328">
        <f t="shared" si="12"/>
        <v>158654.59</v>
      </c>
      <c r="G35" s="328">
        <v>3430.5</v>
      </c>
      <c r="H35" s="329">
        <f>F35-G35-I35-J35-K35-L35</f>
        <v>155224.09</v>
      </c>
      <c r="I35" s="328">
        <v>0</v>
      </c>
      <c r="J35" s="329">
        <v>0</v>
      </c>
      <c r="K35" s="329">
        <v>0</v>
      </c>
      <c r="L35" s="329">
        <v>0</v>
      </c>
      <c r="M35" s="329">
        <v>0</v>
      </c>
      <c r="N35" s="333">
        <v>0</v>
      </c>
      <c r="O35" s="390">
        <v>0</v>
      </c>
      <c r="P35" s="396">
        <f t="shared" si="1"/>
        <v>74.844131521841675</v>
      </c>
    </row>
    <row r="36" spans="1:16">
      <c r="A36" s="62"/>
      <c r="B36" s="51">
        <v>75095</v>
      </c>
      <c r="C36" s="51" t="s">
        <v>43</v>
      </c>
      <c r="D36" s="329">
        <v>101881</v>
      </c>
      <c r="E36" s="328">
        <v>95103.53</v>
      </c>
      <c r="F36" s="328">
        <f t="shared" si="12"/>
        <v>95103.53</v>
      </c>
      <c r="G36" s="328">
        <v>0</v>
      </c>
      <c r="H36" s="329">
        <f>F36-G36-I36-J36-K36-L36</f>
        <v>58383.53</v>
      </c>
      <c r="I36" s="328">
        <v>0</v>
      </c>
      <c r="J36" s="328">
        <v>36720</v>
      </c>
      <c r="K36" s="328">
        <v>0</v>
      </c>
      <c r="L36" s="328">
        <v>0</v>
      </c>
      <c r="M36" s="328">
        <v>0</v>
      </c>
      <c r="N36" s="341">
        <v>0</v>
      </c>
      <c r="O36" s="390">
        <v>0</v>
      </c>
      <c r="P36" s="396">
        <f t="shared" si="1"/>
        <v>93.347660505884321</v>
      </c>
    </row>
    <row r="37" spans="1:16" ht="34.5" thickBot="1">
      <c r="A37" s="56">
        <v>751</v>
      </c>
      <c r="B37" s="43"/>
      <c r="C37" s="64" t="s">
        <v>61</v>
      </c>
      <c r="D37" s="331">
        <f>D38</f>
        <v>1788</v>
      </c>
      <c r="E37" s="331">
        <f>E38</f>
        <v>1788</v>
      </c>
      <c r="F37" s="331">
        <f t="shared" ref="F37:N37" si="13">F38</f>
        <v>1788</v>
      </c>
      <c r="G37" s="331">
        <f t="shared" si="13"/>
        <v>1788</v>
      </c>
      <c r="H37" s="331">
        <f t="shared" si="13"/>
        <v>0</v>
      </c>
      <c r="I37" s="331">
        <f t="shared" si="13"/>
        <v>0</v>
      </c>
      <c r="J37" s="331">
        <f t="shared" si="13"/>
        <v>0</v>
      </c>
      <c r="K37" s="331">
        <f t="shared" si="13"/>
        <v>0</v>
      </c>
      <c r="L37" s="331">
        <f t="shared" si="13"/>
        <v>0</v>
      </c>
      <c r="M37" s="331">
        <f t="shared" si="13"/>
        <v>0</v>
      </c>
      <c r="N37" s="331">
        <f t="shared" si="13"/>
        <v>0</v>
      </c>
      <c r="O37" s="340">
        <f>O38</f>
        <v>0</v>
      </c>
      <c r="P37" s="399">
        <f t="shared" si="1"/>
        <v>100</v>
      </c>
    </row>
    <row r="38" spans="1:16" ht="22.5">
      <c r="A38" s="62"/>
      <c r="B38" s="46">
        <v>75101</v>
      </c>
      <c r="C38" s="65" t="s">
        <v>62</v>
      </c>
      <c r="D38" s="328">
        <v>1788</v>
      </c>
      <c r="E38" s="328">
        <v>1788</v>
      </c>
      <c r="F38" s="328">
        <f>E38-M38</f>
        <v>1788</v>
      </c>
      <c r="G38" s="328">
        <f>F38-N38</f>
        <v>1788</v>
      </c>
      <c r="H38" s="329">
        <f>F38-G38-I38-J38-K38-L38</f>
        <v>0</v>
      </c>
      <c r="I38" s="328">
        <v>0</v>
      </c>
      <c r="J38" s="328">
        <v>0</v>
      </c>
      <c r="K38" s="328">
        <v>0</v>
      </c>
      <c r="L38" s="328">
        <v>0</v>
      </c>
      <c r="M38" s="328">
        <v>0</v>
      </c>
      <c r="N38" s="341">
        <v>0</v>
      </c>
      <c r="O38" s="389">
        <v>0</v>
      </c>
      <c r="P38" s="397">
        <f t="shared" si="1"/>
        <v>100</v>
      </c>
    </row>
    <row r="39" spans="1:16" ht="23.25" thickBot="1">
      <c r="A39" s="58">
        <v>754</v>
      </c>
      <c r="B39" s="66"/>
      <c r="C39" s="64" t="s">
        <v>63</v>
      </c>
      <c r="D39" s="331">
        <f>SUM(D40:D45)</f>
        <v>890920</v>
      </c>
      <c r="E39" s="331">
        <f>SUM(E40:E45)</f>
        <v>615176.67000000004</v>
      </c>
      <c r="F39" s="331">
        <f>SUM(F40:F45)</f>
        <v>596197.77</v>
      </c>
      <c r="G39" s="331">
        <f t="shared" ref="G39:O39" si="14">SUM(G40:G45)</f>
        <v>251837.9</v>
      </c>
      <c r="H39" s="331">
        <f t="shared" si="14"/>
        <v>100512.24</v>
      </c>
      <c r="I39" s="331">
        <f t="shared" si="14"/>
        <v>243408</v>
      </c>
      <c r="J39" s="331">
        <f t="shared" si="14"/>
        <v>439.63</v>
      </c>
      <c r="K39" s="331">
        <f t="shared" si="14"/>
        <v>0</v>
      </c>
      <c r="L39" s="331">
        <f t="shared" si="14"/>
        <v>0</v>
      </c>
      <c r="M39" s="331">
        <f t="shared" si="14"/>
        <v>18978.900000000001</v>
      </c>
      <c r="N39" s="340">
        <f t="shared" si="14"/>
        <v>18978.900000000001</v>
      </c>
      <c r="O39" s="340">
        <f t="shared" si="14"/>
        <v>0</v>
      </c>
      <c r="P39" s="399">
        <f t="shared" si="1"/>
        <v>69.04959704575046</v>
      </c>
    </row>
    <row r="40" spans="1:16">
      <c r="A40" s="67"/>
      <c r="B40" s="46">
        <v>75405</v>
      </c>
      <c r="C40" s="46" t="s">
        <v>64</v>
      </c>
      <c r="D40" s="328">
        <v>5000</v>
      </c>
      <c r="E40" s="328">
        <v>5000</v>
      </c>
      <c r="F40" s="328">
        <f t="shared" ref="F40:F45" si="15">E40-M40</f>
        <v>5000</v>
      </c>
      <c r="G40" s="328">
        <v>0</v>
      </c>
      <c r="H40" s="329">
        <f t="shared" ref="H40:H42" si="16">F40-G40-I40-J40-K40-L40</f>
        <v>5000</v>
      </c>
      <c r="I40" s="328">
        <v>0</v>
      </c>
      <c r="J40" s="328">
        <v>0</v>
      </c>
      <c r="K40" s="328">
        <v>0</v>
      </c>
      <c r="L40" s="328">
        <v>0</v>
      </c>
      <c r="M40" s="328">
        <v>0</v>
      </c>
      <c r="N40" s="341">
        <v>0</v>
      </c>
      <c r="O40" s="389">
        <v>0</v>
      </c>
      <c r="P40" s="397">
        <f t="shared" si="1"/>
        <v>100</v>
      </c>
    </row>
    <row r="41" spans="1:16">
      <c r="A41" s="58"/>
      <c r="B41" s="51">
        <v>75406</v>
      </c>
      <c r="C41" s="51" t="s">
        <v>65</v>
      </c>
      <c r="D41" s="329">
        <v>10000</v>
      </c>
      <c r="E41" s="328">
        <v>8000</v>
      </c>
      <c r="F41" s="328">
        <f t="shared" si="15"/>
        <v>8000</v>
      </c>
      <c r="G41" s="328">
        <v>0</v>
      </c>
      <c r="H41" s="329">
        <f t="shared" si="16"/>
        <v>8000</v>
      </c>
      <c r="I41" s="328">
        <v>0</v>
      </c>
      <c r="J41" s="328">
        <v>0</v>
      </c>
      <c r="K41" s="328">
        <v>0</v>
      </c>
      <c r="L41" s="328">
        <v>0</v>
      </c>
      <c r="M41" s="328">
        <v>0</v>
      </c>
      <c r="N41" s="341">
        <v>0</v>
      </c>
      <c r="O41" s="390">
        <v>0</v>
      </c>
      <c r="P41" s="396">
        <f t="shared" si="1"/>
        <v>80</v>
      </c>
    </row>
    <row r="42" spans="1:16">
      <c r="A42" s="59"/>
      <c r="B42" s="51">
        <v>75412</v>
      </c>
      <c r="C42" s="51" t="s">
        <v>66</v>
      </c>
      <c r="D42" s="329">
        <v>277610</v>
      </c>
      <c r="E42" s="328">
        <v>264408</v>
      </c>
      <c r="F42" s="328">
        <f t="shared" si="15"/>
        <v>264408</v>
      </c>
      <c r="G42" s="328">
        <v>0</v>
      </c>
      <c r="H42" s="329">
        <f t="shared" si="16"/>
        <v>21000</v>
      </c>
      <c r="I42" s="328">
        <v>243408</v>
      </c>
      <c r="J42" s="328">
        <v>0</v>
      </c>
      <c r="K42" s="328">
        <v>0</v>
      </c>
      <c r="L42" s="328">
        <v>0</v>
      </c>
      <c r="M42" s="328">
        <v>0</v>
      </c>
      <c r="N42" s="328">
        <f>M42</f>
        <v>0</v>
      </c>
      <c r="O42" s="341">
        <v>0</v>
      </c>
      <c r="P42" s="396">
        <f t="shared" si="1"/>
        <v>95.244407622203809</v>
      </c>
    </row>
    <row r="43" spans="1:16">
      <c r="A43" s="59"/>
      <c r="B43" s="51">
        <v>75414</v>
      </c>
      <c r="C43" s="51" t="s">
        <v>67</v>
      </c>
      <c r="D43" s="333">
        <v>24010</v>
      </c>
      <c r="E43" s="341">
        <v>22121.55</v>
      </c>
      <c r="F43" s="328">
        <f t="shared" si="15"/>
        <v>3142.6499999999978</v>
      </c>
      <c r="G43" s="346">
        <v>0</v>
      </c>
      <c r="H43" s="329">
        <f>F43-G43-I43-J43-K43-L43</f>
        <v>3142.6499999999978</v>
      </c>
      <c r="I43" s="328">
        <v>0</v>
      </c>
      <c r="J43" s="328">
        <v>0</v>
      </c>
      <c r="K43" s="328">
        <v>0</v>
      </c>
      <c r="L43" s="328">
        <v>0</v>
      </c>
      <c r="M43" s="341">
        <v>18978.900000000001</v>
      </c>
      <c r="N43" s="341">
        <f>M43</f>
        <v>18978.900000000001</v>
      </c>
      <c r="O43" s="390">
        <v>0</v>
      </c>
      <c r="P43" s="396">
        <f t="shared" si="1"/>
        <v>92.134735526863807</v>
      </c>
    </row>
    <row r="44" spans="1:16">
      <c r="A44" s="59"/>
      <c r="B44" s="51">
        <v>75416</v>
      </c>
      <c r="C44" s="51" t="s">
        <v>176</v>
      </c>
      <c r="D44" s="333">
        <v>558300</v>
      </c>
      <c r="E44" s="341">
        <v>303697.57</v>
      </c>
      <c r="F44" s="328">
        <f t="shared" si="15"/>
        <v>303697.57</v>
      </c>
      <c r="G44" s="346">
        <v>251837.9</v>
      </c>
      <c r="H44" s="329">
        <f>F44-G44-I44-J44-K44-L44</f>
        <v>51420.040000000015</v>
      </c>
      <c r="I44" s="328">
        <v>0</v>
      </c>
      <c r="J44" s="328">
        <v>439.63</v>
      </c>
      <c r="K44" s="328">
        <v>0</v>
      </c>
      <c r="L44" s="328">
        <v>0</v>
      </c>
      <c r="M44" s="341">
        <v>0</v>
      </c>
      <c r="N44" s="341">
        <f>M44</f>
        <v>0</v>
      </c>
      <c r="O44" s="390"/>
      <c r="P44" s="396">
        <f t="shared" si="1"/>
        <v>54.396842199534305</v>
      </c>
    </row>
    <row r="45" spans="1:16">
      <c r="A45" s="62"/>
      <c r="B45" s="51">
        <v>75495</v>
      </c>
      <c r="C45" s="51" t="s">
        <v>43</v>
      </c>
      <c r="D45" s="333">
        <v>16000</v>
      </c>
      <c r="E45" s="341">
        <v>11949.55</v>
      </c>
      <c r="F45" s="328">
        <f t="shared" si="15"/>
        <v>11949.55</v>
      </c>
      <c r="G45" s="346">
        <v>0</v>
      </c>
      <c r="H45" s="329">
        <f>F45-G45-I45-J45-K45-L45</f>
        <v>11949.55</v>
      </c>
      <c r="I45" s="328">
        <v>0</v>
      </c>
      <c r="J45" s="328">
        <v>0</v>
      </c>
      <c r="K45" s="328">
        <v>0</v>
      </c>
      <c r="L45" s="328">
        <v>0</v>
      </c>
      <c r="M45" s="328">
        <v>0</v>
      </c>
      <c r="N45" s="341">
        <v>0</v>
      </c>
      <c r="O45" s="390">
        <v>0</v>
      </c>
      <c r="P45" s="396">
        <f t="shared" si="1"/>
        <v>74.684687499999995</v>
      </c>
    </row>
    <row r="46" spans="1:16" ht="13.5" thickBot="1">
      <c r="A46" s="68">
        <v>757</v>
      </c>
      <c r="B46" s="69"/>
      <c r="C46" s="70" t="s">
        <v>138</v>
      </c>
      <c r="D46" s="325">
        <f t="shared" ref="D46:O46" si="17">SUM(D47)</f>
        <v>2500</v>
      </c>
      <c r="E46" s="334">
        <f t="shared" si="17"/>
        <v>0</v>
      </c>
      <c r="F46" s="325">
        <f t="shared" si="17"/>
        <v>0</v>
      </c>
      <c r="G46" s="334">
        <f t="shared" si="17"/>
        <v>0</v>
      </c>
      <c r="H46" s="325">
        <f t="shared" si="17"/>
        <v>0</v>
      </c>
      <c r="I46" s="334">
        <f t="shared" si="17"/>
        <v>0</v>
      </c>
      <c r="J46" s="325">
        <f t="shared" si="17"/>
        <v>0</v>
      </c>
      <c r="K46" s="334">
        <f t="shared" si="17"/>
        <v>0</v>
      </c>
      <c r="L46" s="325">
        <f t="shared" si="17"/>
        <v>0</v>
      </c>
      <c r="M46" s="334">
        <f t="shared" si="17"/>
        <v>0</v>
      </c>
      <c r="N46" s="336">
        <f t="shared" si="17"/>
        <v>0</v>
      </c>
      <c r="O46" s="336">
        <f t="shared" si="17"/>
        <v>0</v>
      </c>
      <c r="P46" s="399">
        <f t="shared" si="1"/>
        <v>0</v>
      </c>
    </row>
    <row r="47" spans="1:16" ht="22.5">
      <c r="A47" s="53"/>
      <c r="B47" s="71">
        <v>75702</v>
      </c>
      <c r="C47" s="65" t="s">
        <v>139</v>
      </c>
      <c r="D47" s="332">
        <v>2500</v>
      </c>
      <c r="E47" s="347">
        <v>0</v>
      </c>
      <c r="F47" s="328">
        <f>E47-M47</f>
        <v>0</v>
      </c>
      <c r="G47" s="347">
        <v>0</v>
      </c>
      <c r="H47" s="329">
        <f>F47-G47-I47-J47-K47-L47</f>
        <v>0</v>
      </c>
      <c r="I47" s="328">
        <v>0</v>
      </c>
      <c r="J47" s="332">
        <v>0</v>
      </c>
      <c r="K47" s="335">
        <v>0</v>
      </c>
      <c r="L47" s="332">
        <v>0</v>
      </c>
      <c r="M47" s="335">
        <v>0</v>
      </c>
      <c r="N47" s="341">
        <v>0</v>
      </c>
      <c r="O47" s="390">
        <v>0</v>
      </c>
      <c r="P47" s="397">
        <f t="shared" si="1"/>
        <v>0</v>
      </c>
    </row>
    <row r="48" spans="1:16" ht="13.5" thickBot="1">
      <c r="A48" s="56">
        <v>758</v>
      </c>
      <c r="B48" s="57"/>
      <c r="C48" s="57" t="s">
        <v>68</v>
      </c>
      <c r="D48" s="336">
        <f>SUM(D49:D49)</f>
        <v>409654</v>
      </c>
      <c r="E48" s="336">
        <f>SUM(E49:E49)</f>
        <v>0</v>
      </c>
      <c r="F48" s="336">
        <f>SUM(F49:F49)</f>
        <v>0</v>
      </c>
      <c r="G48" s="336">
        <f>SUM(G49:G49)</f>
        <v>0</v>
      </c>
      <c r="H48" s="336">
        <f>SUM(H49:H49)</f>
        <v>0</v>
      </c>
      <c r="I48" s="334">
        <f t="shared" ref="I48:L48" si="18">SUM(I49:I49)</f>
        <v>0</v>
      </c>
      <c r="J48" s="336">
        <f t="shared" si="18"/>
        <v>0</v>
      </c>
      <c r="K48" s="336">
        <f t="shared" si="18"/>
        <v>0</v>
      </c>
      <c r="L48" s="336">
        <f t="shared" si="18"/>
        <v>0</v>
      </c>
      <c r="M48" s="334">
        <f>SUM(M49:M49)</f>
        <v>0</v>
      </c>
      <c r="N48" s="336">
        <f>N49</f>
        <v>0</v>
      </c>
      <c r="O48" s="336">
        <f>O49</f>
        <v>0</v>
      </c>
      <c r="P48" s="399">
        <f t="shared" si="1"/>
        <v>0</v>
      </c>
    </row>
    <row r="49" spans="1:16">
      <c r="A49" s="59"/>
      <c r="B49" s="46">
        <v>75818</v>
      </c>
      <c r="C49" s="46" t="s">
        <v>69</v>
      </c>
      <c r="D49" s="328">
        <v>409654</v>
      </c>
      <c r="E49" s="328"/>
      <c r="F49" s="328">
        <f>E49-M49</f>
        <v>0</v>
      </c>
      <c r="G49" s="328">
        <v>0</v>
      </c>
      <c r="H49" s="329">
        <f>F49-G49-I49-J49-K49-L49</f>
        <v>0</v>
      </c>
      <c r="I49" s="328">
        <v>0</v>
      </c>
      <c r="J49" s="328">
        <v>0</v>
      </c>
      <c r="K49" s="328"/>
      <c r="L49" s="328">
        <v>0</v>
      </c>
      <c r="M49" s="328">
        <v>0</v>
      </c>
      <c r="N49" s="341">
        <v>0</v>
      </c>
      <c r="O49" s="389"/>
      <c r="P49" s="397">
        <f t="shared" si="1"/>
        <v>0</v>
      </c>
    </row>
    <row r="50" spans="1:16" ht="13.5" thickBot="1">
      <c r="A50" s="56">
        <v>801</v>
      </c>
      <c r="B50" s="57"/>
      <c r="C50" s="57" t="s">
        <v>70</v>
      </c>
      <c r="D50" s="325">
        <f>SUM(D51:D60)</f>
        <v>17016554.509999998</v>
      </c>
      <c r="E50" s="325">
        <f>SUM(E51:E60)</f>
        <v>15034022.26</v>
      </c>
      <c r="F50" s="325">
        <f>SUM(F51:F60)</f>
        <v>14204793.219999999</v>
      </c>
      <c r="G50" s="325">
        <f t="shared" ref="G50:M50" si="19">SUM(G51:G60)</f>
        <v>9160663.7300000004</v>
      </c>
      <c r="H50" s="325">
        <f t="shared" si="19"/>
        <v>2958765.9699999997</v>
      </c>
      <c r="I50" s="325">
        <f t="shared" si="19"/>
        <v>1586746.88</v>
      </c>
      <c r="J50" s="325">
        <f t="shared" si="19"/>
        <v>476206.19000000006</v>
      </c>
      <c r="K50" s="325">
        <f t="shared" si="19"/>
        <v>22410.45</v>
      </c>
      <c r="L50" s="325">
        <f t="shared" si="19"/>
        <v>0</v>
      </c>
      <c r="M50" s="325">
        <f t="shared" si="19"/>
        <v>829229.04</v>
      </c>
      <c r="N50" s="348">
        <f>SUM(N51:N60)</f>
        <v>829229.04</v>
      </c>
      <c r="O50" s="348">
        <f>SUM(O51:O60)</f>
        <v>12999.99</v>
      </c>
      <c r="P50" s="399">
        <f t="shared" si="1"/>
        <v>88.349390889707209</v>
      </c>
    </row>
    <row r="51" spans="1:16">
      <c r="A51" s="59"/>
      <c r="B51" s="46">
        <v>80101</v>
      </c>
      <c r="C51" s="46" t="s">
        <v>71</v>
      </c>
      <c r="D51" s="328">
        <v>8549501</v>
      </c>
      <c r="E51" s="328">
        <v>7529442.9199999999</v>
      </c>
      <c r="F51" s="328">
        <f t="shared" ref="F51:F60" si="20">E51-M51</f>
        <v>6760616.9199999999</v>
      </c>
      <c r="G51" s="328">
        <v>4750554.58</v>
      </c>
      <c r="H51" s="329">
        <f t="shared" ref="H51:H60" si="21">F51-G51-I51-J51-K51-L51</f>
        <v>1525058.28</v>
      </c>
      <c r="I51" s="328">
        <v>225089.88</v>
      </c>
      <c r="J51" s="328">
        <v>259914.18</v>
      </c>
      <c r="K51" s="328">
        <v>0</v>
      </c>
      <c r="L51" s="328">
        <v>0</v>
      </c>
      <c r="M51" s="328">
        <v>768826</v>
      </c>
      <c r="N51" s="328">
        <f>M51</f>
        <v>768826</v>
      </c>
      <c r="O51" s="389">
        <v>0</v>
      </c>
      <c r="P51" s="397">
        <f t="shared" si="1"/>
        <v>88.068799804807327</v>
      </c>
    </row>
    <row r="52" spans="1:16" ht="22.5">
      <c r="A52" s="59"/>
      <c r="B52" s="51">
        <v>80103</v>
      </c>
      <c r="C52" s="49" t="s">
        <v>72</v>
      </c>
      <c r="D52" s="329">
        <v>363557</v>
      </c>
      <c r="E52" s="328">
        <v>322337.37</v>
      </c>
      <c r="F52" s="328">
        <f t="shared" si="20"/>
        <v>322337.37</v>
      </c>
      <c r="G52" s="328">
        <v>285773.36</v>
      </c>
      <c r="H52" s="329">
        <f t="shared" si="21"/>
        <v>17442.360000000008</v>
      </c>
      <c r="I52" s="328">
        <v>0</v>
      </c>
      <c r="J52" s="328">
        <v>19121.650000000001</v>
      </c>
      <c r="K52" s="328">
        <v>0</v>
      </c>
      <c r="L52" s="328">
        <v>0</v>
      </c>
      <c r="M52" s="328">
        <v>0</v>
      </c>
      <c r="N52" s="341">
        <v>0</v>
      </c>
      <c r="O52" s="390">
        <v>0</v>
      </c>
      <c r="P52" s="396">
        <f t="shared" si="1"/>
        <v>88.662127259274328</v>
      </c>
    </row>
    <row r="53" spans="1:16">
      <c r="A53" s="59"/>
      <c r="B53" s="51">
        <v>80104</v>
      </c>
      <c r="C53" s="51" t="s">
        <v>73</v>
      </c>
      <c r="D53" s="329">
        <v>2787757</v>
      </c>
      <c r="E53" s="328">
        <v>2246796.25</v>
      </c>
      <c r="F53" s="328">
        <f t="shared" si="20"/>
        <v>2246796.25</v>
      </c>
      <c r="G53" s="328">
        <v>640671.6</v>
      </c>
      <c r="H53" s="329">
        <f t="shared" si="21"/>
        <v>228486.45</v>
      </c>
      <c r="I53" s="328">
        <v>1339747.1299999999</v>
      </c>
      <c r="J53" s="329">
        <v>37891.07</v>
      </c>
      <c r="K53" s="329">
        <v>0</v>
      </c>
      <c r="L53" s="328">
        <v>0</v>
      </c>
      <c r="M53" s="349">
        <v>0</v>
      </c>
      <c r="N53" s="350">
        <v>0</v>
      </c>
      <c r="O53" s="390">
        <v>0</v>
      </c>
      <c r="P53" s="396">
        <f t="shared" si="1"/>
        <v>80.595125400097643</v>
      </c>
    </row>
    <row r="54" spans="1:16">
      <c r="A54" s="59"/>
      <c r="B54" s="51">
        <v>80106</v>
      </c>
      <c r="C54" s="51" t="s">
        <v>165</v>
      </c>
      <c r="D54" s="329">
        <v>957981</v>
      </c>
      <c r="E54" s="328">
        <v>858922.47</v>
      </c>
      <c r="F54" s="328">
        <f t="shared" si="20"/>
        <v>841490.97</v>
      </c>
      <c r="G54" s="328">
        <v>612506.54</v>
      </c>
      <c r="H54" s="329">
        <f t="shared" si="21"/>
        <v>173811.02999999994</v>
      </c>
      <c r="I54" s="328">
        <v>21909.87</v>
      </c>
      <c r="J54" s="328">
        <v>33263.53</v>
      </c>
      <c r="K54" s="328">
        <v>0</v>
      </c>
      <c r="L54" s="328">
        <v>0</v>
      </c>
      <c r="M54" s="351">
        <v>17431.5</v>
      </c>
      <c r="N54" s="352">
        <f>M54</f>
        <v>17431.5</v>
      </c>
      <c r="O54" s="389"/>
      <c r="P54" s="396">
        <f t="shared" si="1"/>
        <v>89.659656089212632</v>
      </c>
    </row>
    <row r="55" spans="1:16">
      <c r="A55" s="59"/>
      <c r="B55" s="51">
        <v>80110</v>
      </c>
      <c r="C55" s="51" t="s">
        <v>74</v>
      </c>
      <c r="D55" s="329">
        <v>2889253.81</v>
      </c>
      <c r="E55" s="328">
        <v>2742071.9</v>
      </c>
      <c r="F55" s="328">
        <f t="shared" si="20"/>
        <v>2699100.36</v>
      </c>
      <c r="G55" s="328">
        <v>2139123.31</v>
      </c>
      <c r="H55" s="329">
        <f t="shared" si="21"/>
        <v>419360.82999999978</v>
      </c>
      <c r="I55" s="328">
        <v>0</v>
      </c>
      <c r="J55" s="328">
        <v>118205.77</v>
      </c>
      <c r="K55" s="328">
        <v>22410.45</v>
      </c>
      <c r="L55" s="328">
        <v>0</v>
      </c>
      <c r="M55" s="328">
        <v>42971.54</v>
      </c>
      <c r="N55" s="328">
        <f>M55</f>
        <v>42971.54</v>
      </c>
      <c r="O55" s="341">
        <v>12999.99</v>
      </c>
      <c r="P55" s="396">
        <f t="shared" si="1"/>
        <v>94.905885059644504</v>
      </c>
    </row>
    <row r="56" spans="1:16">
      <c r="A56" s="59"/>
      <c r="B56" s="51">
        <v>80113</v>
      </c>
      <c r="C56" s="51" t="s">
        <v>75</v>
      </c>
      <c r="D56" s="329">
        <v>591988.69999999995</v>
      </c>
      <c r="E56" s="328">
        <v>537290.18000000005</v>
      </c>
      <c r="F56" s="328">
        <f t="shared" si="20"/>
        <v>537290.18000000005</v>
      </c>
      <c r="G56" s="328">
        <v>83778.62</v>
      </c>
      <c r="H56" s="329">
        <f t="shared" si="21"/>
        <v>453021.56000000006</v>
      </c>
      <c r="I56" s="328">
        <v>0</v>
      </c>
      <c r="J56" s="328">
        <v>490</v>
      </c>
      <c r="K56" s="328">
        <v>0</v>
      </c>
      <c r="L56" s="328">
        <v>0</v>
      </c>
      <c r="M56" s="328">
        <v>0</v>
      </c>
      <c r="N56" s="341">
        <v>0</v>
      </c>
      <c r="O56" s="390">
        <v>0</v>
      </c>
      <c r="P56" s="396">
        <f t="shared" si="1"/>
        <v>90.76020876749844</v>
      </c>
    </row>
    <row r="57" spans="1:16" ht="22.5">
      <c r="A57" s="59"/>
      <c r="B57" s="51">
        <v>80114</v>
      </c>
      <c r="C57" s="49" t="s">
        <v>76</v>
      </c>
      <c r="D57" s="329">
        <v>402360</v>
      </c>
      <c r="E57" s="328">
        <v>359133.62</v>
      </c>
      <c r="F57" s="328">
        <f t="shared" si="20"/>
        <v>359133.62</v>
      </c>
      <c r="G57" s="328">
        <v>313041.43</v>
      </c>
      <c r="H57" s="329">
        <f t="shared" si="21"/>
        <v>45892.19</v>
      </c>
      <c r="I57" s="328">
        <v>0</v>
      </c>
      <c r="J57" s="329">
        <v>200</v>
      </c>
      <c r="K57" s="329">
        <v>0</v>
      </c>
      <c r="L57" s="328">
        <v>0</v>
      </c>
      <c r="M57" s="329">
        <v>0</v>
      </c>
      <c r="N57" s="333">
        <v>0</v>
      </c>
      <c r="O57" s="390">
        <v>0</v>
      </c>
      <c r="P57" s="396">
        <f t="shared" si="1"/>
        <v>89.256789939357787</v>
      </c>
    </row>
    <row r="58" spans="1:16">
      <c r="A58" s="59"/>
      <c r="B58" s="72">
        <v>80146</v>
      </c>
      <c r="C58" s="51" t="s">
        <v>77</v>
      </c>
      <c r="D58" s="329">
        <v>51580</v>
      </c>
      <c r="E58" s="328">
        <v>46052.45</v>
      </c>
      <c r="F58" s="328">
        <f t="shared" si="20"/>
        <v>46052.45</v>
      </c>
      <c r="G58" s="328">
        <v>2003</v>
      </c>
      <c r="H58" s="329">
        <f t="shared" si="21"/>
        <v>44049.45</v>
      </c>
      <c r="I58" s="328">
        <v>0</v>
      </c>
      <c r="J58" s="328">
        <v>0</v>
      </c>
      <c r="K58" s="328">
        <v>0</v>
      </c>
      <c r="L58" s="328">
        <v>0</v>
      </c>
      <c r="M58" s="328">
        <v>0</v>
      </c>
      <c r="N58" s="341">
        <v>0</v>
      </c>
      <c r="O58" s="390">
        <v>0</v>
      </c>
      <c r="P58" s="396">
        <f t="shared" si="1"/>
        <v>89.283540131834044</v>
      </c>
    </row>
    <row r="59" spans="1:16">
      <c r="A59" s="59"/>
      <c r="B59" s="72">
        <v>80148</v>
      </c>
      <c r="C59" s="51" t="s">
        <v>78</v>
      </c>
      <c r="D59" s="329">
        <v>287246</v>
      </c>
      <c r="E59" s="328">
        <v>272742.96999999997</v>
      </c>
      <c r="F59" s="328">
        <f t="shared" si="20"/>
        <v>272742.96999999997</v>
      </c>
      <c r="G59" s="328">
        <v>213979.16</v>
      </c>
      <c r="H59" s="329">
        <f t="shared" si="21"/>
        <v>51643.819999999971</v>
      </c>
      <c r="I59" s="328">
        <v>0</v>
      </c>
      <c r="J59" s="328">
        <v>7119.99</v>
      </c>
      <c r="K59" s="328">
        <v>0</v>
      </c>
      <c r="L59" s="328">
        <v>0</v>
      </c>
      <c r="M59" s="328">
        <v>0</v>
      </c>
      <c r="N59" s="341">
        <f>M59</f>
        <v>0</v>
      </c>
      <c r="O59" s="390">
        <v>0</v>
      </c>
      <c r="P59" s="396">
        <f t="shared" si="1"/>
        <v>94.951007150665276</v>
      </c>
    </row>
    <row r="60" spans="1:16">
      <c r="A60" s="62"/>
      <c r="B60" s="51">
        <v>80195</v>
      </c>
      <c r="C60" s="51" t="s">
        <v>43</v>
      </c>
      <c r="D60" s="329">
        <v>135330</v>
      </c>
      <c r="E60" s="328">
        <v>119232.13</v>
      </c>
      <c r="F60" s="328">
        <f t="shared" si="20"/>
        <v>119232.13</v>
      </c>
      <c r="G60" s="328">
        <v>119232.13</v>
      </c>
      <c r="H60" s="329">
        <f t="shared" si="21"/>
        <v>0</v>
      </c>
      <c r="I60" s="328">
        <v>0</v>
      </c>
      <c r="J60" s="328">
        <v>0</v>
      </c>
      <c r="K60" s="328">
        <v>0</v>
      </c>
      <c r="L60" s="328">
        <v>0</v>
      </c>
      <c r="M60" s="328">
        <v>0</v>
      </c>
      <c r="N60" s="341">
        <v>0</v>
      </c>
      <c r="O60" s="390">
        <v>0</v>
      </c>
      <c r="P60" s="396">
        <f t="shared" si="1"/>
        <v>88.104729180521687</v>
      </c>
    </row>
    <row r="61" spans="1:16" ht="13.5" thickBot="1">
      <c r="A61" s="56">
        <v>851</v>
      </c>
      <c r="B61" s="57"/>
      <c r="C61" s="57" t="s">
        <v>79</v>
      </c>
      <c r="D61" s="325">
        <f t="shared" ref="D61:M61" si="22">SUM(D62:D65)</f>
        <v>764430</v>
      </c>
      <c r="E61" s="325">
        <f t="shared" si="22"/>
        <v>712566.92000000016</v>
      </c>
      <c r="F61" s="325">
        <f t="shared" si="22"/>
        <v>712566.92000000016</v>
      </c>
      <c r="G61" s="325">
        <f t="shared" si="22"/>
        <v>212115.13</v>
      </c>
      <c r="H61" s="325">
        <f t="shared" si="22"/>
        <v>375651.79000000004</v>
      </c>
      <c r="I61" s="325">
        <f t="shared" si="22"/>
        <v>124800</v>
      </c>
      <c r="J61" s="325">
        <f t="shared" si="22"/>
        <v>0</v>
      </c>
      <c r="K61" s="325">
        <f t="shared" si="22"/>
        <v>0</v>
      </c>
      <c r="L61" s="325">
        <f t="shared" si="22"/>
        <v>0</v>
      </c>
      <c r="M61" s="325">
        <f t="shared" si="22"/>
        <v>0</v>
      </c>
      <c r="N61" s="336">
        <f>N62+N64</f>
        <v>0</v>
      </c>
      <c r="O61" s="336">
        <f>O62+O64</f>
        <v>0</v>
      </c>
      <c r="P61" s="399">
        <f t="shared" si="1"/>
        <v>93.215457268814689</v>
      </c>
    </row>
    <row r="62" spans="1:16">
      <c r="A62" s="60"/>
      <c r="B62" s="55">
        <v>85121</v>
      </c>
      <c r="C62" s="55" t="s">
        <v>80</v>
      </c>
      <c r="D62" s="332">
        <v>70700</v>
      </c>
      <c r="E62" s="328">
        <v>47441.19</v>
      </c>
      <c r="F62" s="328">
        <f t="shared" ref="F62:F65" si="23">E62-M62</f>
        <v>47441.19</v>
      </c>
      <c r="G62" s="328">
        <v>0</v>
      </c>
      <c r="H62" s="329">
        <f>F62-G62-I62-J62-K62-L62</f>
        <v>47441.19</v>
      </c>
      <c r="I62" s="328">
        <v>0</v>
      </c>
      <c r="J62" s="332">
        <v>0</v>
      </c>
      <c r="K62" s="332">
        <v>0</v>
      </c>
      <c r="L62" s="328">
        <v>0</v>
      </c>
      <c r="M62" s="332">
        <v>0</v>
      </c>
      <c r="N62" s="345">
        <v>0</v>
      </c>
      <c r="O62" s="389">
        <v>0</v>
      </c>
      <c r="P62" s="397">
        <f t="shared" si="1"/>
        <v>67.10210749646393</v>
      </c>
    </row>
    <row r="63" spans="1:16">
      <c r="A63" s="59"/>
      <c r="B63" s="51">
        <v>85153</v>
      </c>
      <c r="C63" s="51" t="s">
        <v>81</v>
      </c>
      <c r="D63" s="329">
        <v>16760</v>
      </c>
      <c r="E63" s="328">
        <v>16380</v>
      </c>
      <c r="F63" s="328">
        <f t="shared" si="23"/>
        <v>16380</v>
      </c>
      <c r="G63" s="328">
        <v>1500</v>
      </c>
      <c r="H63" s="329">
        <f>F63-G63-I63-J63-K63-L63</f>
        <v>14880</v>
      </c>
      <c r="I63" s="328">
        <v>0</v>
      </c>
      <c r="J63" s="328">
        <v>0</v>
      </c>
      <c r="K63" s="328">
        <v>0</v>
      </c>
      <c r="L63" s="328">
        <v>0</v>
      </c>
      <c r="M63" s="328">
        <v>0</v>
      </c>
      <c r="N63" s="341">
        <v>0</v>
      </c>
      <c r="O63" s="390">
        <v>0</v>
      </c>
      <c r="P63" s="396">
        <f t="shared" si="1"/>
        <v>97.732696897374709</v>
      </c>
    </row>
    <row r="64" spans="1:16">
      <c r="A64" s="59"/>
      <c r="B64" s="51">
        <v>85154</v>
      </c>
      <c r="C64" s="51" t="s">
        <v>82</v>
      </c>
      <c r="D64" s="329">
        <v>652670</v>
      </c>
      <c r="E64" s="328">
        <v>629901.93000000005</v>
      </c>
      <c r="F64" s="328">
        <f t="shared" si="23"/>
        <v>629901.93000000005</v>
      </c>
      <c r="G64" s="328">
        <v>210615.13</v>
      </c>
      <c r="H64" s="329">
        <f>F64-G64-I64-J64-K64-L64</f>
        <v>310486.80000000005</v>
      </c>
      <c r="I64" s="328">
        <v>108800</v>
      </c>
      <c r="J64" s="329">
        <v>0</v>
      </c>
      <c r="K64" s="328">
        <v>0</v>
      </c>
      <c r="L64" s="328">
        <v>0</v>
      </c>
      <c r="M64" s="328">
        <v>0</v>
      </c>
      <c r="N64" s="341">
        <v>0</v>
      </c>
      <c r="O64" s="390">
        <v>0</v>
      </c>
      <c r="P64" s="396">
        <f t="shared" si="1"/>
        <v>96.511549481361186</v>
      </c>
    </row>
    <row r="65" spans="1:16">
      <c r="A65" s="62"/>
      <c r="B65" s="51">
        <v>85195</v>
      </c>
      <c r="C65" s="51" t="s">
        <v>43</v>
      </c>
      <c r="D65" s="329">
        <v>24300</v>
      </c>
      <c r="E65" s="328">
        <v>18843.8</v>
      </c>
      <c r="F65" s="328">
        <f t="shared" si="23"/>
        <v>18843.8</v>
      </c>
      <c r="G65" s="328">
        <v>0</v>
      </c>
      <c r="H65" s="329">
        <f>F65-G65-I65-J65-K65-L65</f>
        <v>2843.7999999999993</v>
      </c>
      <c r="I65" s="328">
        <v>16000</v>
      </c>
      <c r="J65" s="329">
        <v>0</v>
      </c>
      <c r="K65" s="328">
        <v>0</v>
      </c>
      <c r="L65" s="328">
        <v>0</v>
      </c>
      <c r="M65" s="328">
        <v>0</v>
      </c>
      <c r="N65" s="341">
        <v>0</v>
      </c>
      <c r="O65" s="390">
        <v>0</v>
      </c>
      <c r="P65" s="396">
        <f t="shared" si="1"/>
        <v>77.546502057613168</v>
      </c>
    </row>
    <row r="66" spans="1:16" ht="13.5" thickBot="1">
      <c r="A66" s="56">
        <v>852</v>
      </c>
      <c r="B66" s="57"/>
      <c r="C66" s="57" t="s">
        <v>83</v>
      </c>
      <c r="D66" s="325">
        <f>SUM(D67:D76)</f>
        <v>4885895.7</v>
      </c>
      <c r="E66" s="325">
        <f>SUM(E67:E76)</f>
        <v>4490907.82</v>
      </c>
      <c r="F66" s="325">
        <f t="shared" ref="F66:O66" si="24">SUM(F67:F76)</f>
        <v>4490907.82</v>
      </c>
      <c r="G66" s="325">
        <f t="shared" si="24"/>
        <v>825594.55999999994</v>
      </c>
      <c r="H66" s="325">
        <f t="shared" si="24"/>
        <v>383709.28000000038</v>
      </c>
      <c r="I66" s="325">
        <f t="shared" si="24"/>
        <v>0</v>
      </c>
      <c r="J66" s="325">
        <f t="shared" si="24"/>
        <v>3281603.9800000004</v>
      </c>
      <c r="K66" s="325">
        <f t="shared" si="24"/>
        <v>0</v>
      </c>
      <c r="L66" s="325">
        <f t="shared" si="24"/>
        <v>0</v>
      </c>
      <c r="M66" s="325">
        <f t="shared" si="24"/>
        <v>0</v>
      </c>
      <c r="N66" s="325">
        <f t="shared" si="24"/>
        <v>0</v>
      </c>
      <c r="O66" s="336">
        <f t="shared" si="24"/>
        <v>0</v>
      </c>
      <c r="P66" s="399">
        <f t="shared" si="1"/>
        <v>91.915752929396348</v>
      </c>
    </row>
    <row r="67" spans="1:16">
      <c r="A67" s="58"/>
      <c r="B67" s="118">
        <v>85204</v>
      </c>
      <c r="C67" s="118" t="s">
        <v>141</v>
      </c>
      <c r="D67" s="326">
        <v>36630</v>
      </c>
      <c r="E67" s="327">
        <v>12191.59</v>
      </c>
      <c r="F67" s="328">
        <f t="shared" ref="F67:F76" si="25">E67-M67</f>
        <v>12191.59</v>
      </c>
      <c r="G67" s="326">
        <v>0</v>
      </c>
      <c r="H67" s="328">
        <f t="shared" ref="H67:H76" si="26">F67-G67-I67-J67-K67-L67</f>
        <v>12191.59</v>
      </c>
      <c r="I67" s="326">
        <v>0</v>
      </c>
      <c r="J67" s="326">
        <v>0</v>
      </c>
      <c r="K67" s="326">
        <v>0</v>
      </c>
      <c r="L67" s="326">
        <v>0</v>
      </c>
      <c r="M67" s="326">
        <v>0</v>
      </c>
      <c r="N67" s="353">
        <v>0</v>
      </c>
      <c r="O67" s="353">
        <v>0</v>
      </c>
      <c r="P67" s="397">
        <f t="shared" si="1"/>
        <v>33.283073983073983</v>
      </c>
    </row>
    <row r="68" spans="1:16">
      <c r="A68" s="58"/>
      <c r="B68" s="148">
        <v>85206</v>
      </c>
      <c r="C68" s="148" t="s">
        <v>178</v>
      </c>
      <c r="D68" s="327">
        <v>75308</v>
      </c>
      <c r="E68" s="327">
        <v>34680.18</v>
      </c>
      <c r="F68" s="328">
        <f t="shared" si="25"/>
        <v>34680.18</v>
      </c>
      <c r="G68" s="327">
        <v>31111.45</v>
      </c>
      <c r="H68" s="329">
        <f t="shared" si="26"/>
        <v>3568.7299999999996</v>
      </c>
      <c r="I68" s="327">
        <v>0</v>
      </c>
      <c r="J68" s="327">
        <v>0</v>
      </c>
      <c r="K68" s="327">
        <v>0</v>
      </c>
      <c r="L68" s="327">
        <v>0</v>
      </c>
      <c r="M68" s="327">
        <v>0</v>
      </c>
      <c r="N68" s="354">
        <v>0</v>
      </c>
      <c r="O68" s="354">
        <v>0</v>
      </c>
      <c r="P68" s="396">
        <f t="shared" si="1"/>
        <v>46.051123386625591</v>
      </c>
    </row>
    <row r="69" spans="1:16" ht="47.25" customHeight="1">
      <c r="A69" s="58"/>
      <c r="B69" s="46">
        <v>85212</v>
      </c>
      <c r="C69" s="61" t="s">
        <v>126</v>
      </c>
      <c r="D69" s="328">
        <v>2306489</v>
      </c>
      <c r="E69" s="328">
        <v>2174930.4900000002</v>
      </c>
      <c r="F69" s="328">
        <f t="shared" si="25"/>
        <v>2174930.4900000002</v>
      </c>
      <c r="G69" s="328">
        <v>158380.99</v>
      </c>
      <c r="H69" s="328">
        <f t="shared" si="26"/>
        <v>33873.830000000307</v>
      </c>
      <c r="I69" s="328">
        <v>0</v>
      </c>
      <c r="J69" s="328">
        <v>1982675.67</v>
      </c>
      <c r="K69" s="328">
        <v>0</v>
      </c>
      <c r="L69" s="328">
        <v>0</v>
      </c>
      <c r="M69" s="328">
        <v>0</v>
      </c>
      <c r="N69" s="341">
        <v>0</v>
      </c>
      <c r="O69" s="391">
        <v>0</v>
      </c>
      <c r="P69" s="396">
        <f t="shared" si="1"/>
        <v>94.296157059496068</v>
      </c>
    </row>
    <row r="70" spans="1:16" ht="69" customHeight="1">
      <c r="A70" s="58"/>
      <c r="B70" s="51">
        <v>85213</v>
      </c>
      <c r="C70" s="49" t="s">
        <v>127</v>
      </c>
      <c r="D70" s="329">
        <v>52576</v>
      </c>
      <c r="E70" s="328">
        <v>44545.14</v>
      </c>
      <c r="F70" s="328">
        <f t="shared" si="25"/>
        <v>44545.14</v>
      </c>
      <c r="G70" s="328">
        <v>0</v>
      </c>
      <c r="H70" s="329">
        <f t="shared" si="26"/>
        <v>44545.14</v>
      </c>
      <c r="I70" s="328">
        <v>0</v>
      </c>
      <c r="J70" s="328">
        <v>0</v>
      </c>
      <c r="K70" s="328">
        <v>0</v>
      </c>
      <c r="L70" s="328">
        <v>0</v>
      </c>
      <c r="M70" s="328">
        <v>0</v>
      </c>
      <c r="N70" s="341">
        <v>0</v>
      </c>
      <c r="O70" s="392">
        <v>0</v>
      </c>
      <c r="P70" s="396">
        <f t="shared" si="1"/>
        <v>84.725235849056602</v>
      </c>
    </row>
    <row r="71" spans="1:16" ht="24" customHeight="1">
      <c r="A71" s="58"/>
      <c r="B71" s="51">
        <v>85214</v>
      </c>
      <c r="C71" s="49" t="s">
        <v>84</v>
      </c>
      <c r="D71" s="329">
        <v>318003.7</v>
      </c>
      <c r="E71" s="328">
        <v>315050.65000000002</v>
      </c>
      <c r="F71" s="328">
        <f t="shared" si="25"/>
        <v>315050.65000000002</v>
      </c>
      <c r="G71" s="328">
        <v>0</v>
      </c>
      <c r="H71" s="329">
        <f t="shared" si="26"/>
        <v>0</v>
      </c>
      <c r="I71" s="328">
        <v>0</v>
      </c>
      <c r="J71" s="328">
        <v>315050.65000000002</v>
      </c>
      <c r="K71" s="328">
        <v>0</v>
      </c>
      <c r="L71" s="328">
        <v>0</v>
      </c>
      <c r="M71" s="328">
        <v>0</v>
      </c>
      <c r="N71" s="341">
        <v>0</v>
      </c>
      <c r="O71" s="390">
        <v>0</v>
      </c>
      <c r="P71" s="396">
        <f t="shared" si="1"/>
        <v>99.071378729241204</v>
      </c>
    </row>
    <row r="72" spans="1:16">
      <c r="A72" s="59"/>
      <c r="B72" s="51">
        <v>85215</v>
      </c>
      <c r="C72" s="51" t="s">
        <v>85</v>
      </c>
      <c r="D72" s="329">
        <v>318508</v>
      </c>
      <c r="E72" s="328">
        <v>318436.65999999997</v>
      </c>
      <c r="F72" s="328">
        <f t="shared" si="25"/>
        <v>318436.65999999997</v>
      </c>
      <c r="G72" s="328">
        <v>0</v>
      </c>
      <c r="H72" s="329">
        <f t="shared" si="26"/>
        <v>0</v>
      </c>
      <c r="I72" s="328"/>
      <c r="J72" s="328">
        <v>318436.65999999997</v>
      </c>
      <c r="K72" s="328">
        <v>0</v>
      </c>
      <c r="L72" s="328">
        <v>0</v>
      </c>
      <c r="M72" s="328">
        <v>0</v>
      </c>
      <c r="N72" s="341">
        <v>0</v>
      </c>
      <c r="O72" s="390">
        <v>0</v>
      </c>
      <c r="P72" s="396">
        <f t="shared" si="1"/>
        <v>99.977601818478647</v>
      </c>
    </row>
    <row r="73" spans="1:16">
      <c r="A73" s="59"/>
      <c r="B73" s="51">
        <v>85216</v>
      </c>
      <c r="C73" s="51" t="s">
        <v>86</v>
      </c>
      <c r="D73" s="329">
        <v>356154</v>
      </c>
      <c r="E73" s="328">
        <v>335131.43</v>
      </c>
      <c r="F73" s="328">
        <f t="shared" si="25"/>
        <v>335131.43</v>
      </c>
      <c r="G73" s="328">
        <v>0</v>
      </c>
      <c r="H73" s="329">
        <f t="shared" si="26"/>
        <v>3870</v>
      </c>
      <c r="I73" s="328"/>
      <c r="J73" s="328">
        <v>331261.43</v>
      </c>
      <c r="K73" s="328">
        <v>0</v>
      </c>
      <c r="L73" s="328">
        <v>0</v>
      </c>
      <c r="M73" s="328">
        <v>0</v>
      </c>
      <c r="N73" s="341">
        <v>0</v>
      </c>
      <c r="O73" s="390">
        <v>0</v>
      </c>
      <c r="P73" s="396">
        <f t="shared" si="1"/>
        <v>94.097337106981811</v>
      </c>
    </row>
    <row r="74" spans="1:16">
      <c r="A74" s="59"/>
      <c r="B74" s="51">
        <v>85219</v>
      </c>
      <c r="C74" s="51" t="s">
        <v>87</v>
      </c>
      <c r="D74" s="329">
        <v>670835</v>
      </c>
      <c r="E74" s="328">
        <v>599420.15</v>
      </c>
      <c r="F74" s="328">
        <f t="shared" si="25"/>
        <v>599420.15</v>
      </c>
      <c r="G74" s="328">
        <v>492581.82</v>
      </c>
      <c r="H74" s="329">
        <f t="shared" si="26"/>
        <v>99363.360000000015</v>
      </c>
      <c r="I74" s="328">
        <v>0</v>
      </c>
      <c r="J74" s="329">
        <v>7474.97</v>
      </c>
      <c r="K74" s="329">
        <v>0</v>
      </c>
      <c r="L74" s="329">
        <v>0</v>
      </c>
      <c r="M74" s="349">
        <v>0</v>
      </c>
      <c r="N74" s="350">
        <f>M74</f>
        <v>0</v>
      </c>
      <c r="O74" s="390">
        <v>0</v>
      </c>
      <c r="P74" s="396">
        <f t="shared" ref="P74:P98" si="27">E74/D74%</f>
        <v>89.354334523392481</v>
      </c>
    </row>
    <row r="75" spans="1:16" ht="22.5">
      <c r="A75" s="59"/>
      <c r="B75" s="51">
        <v>85228</v>
      </c>
      <c r="C75" s="49" t="s">
        <v>88</v>
      </c>
      <c r="D75" s="329">
        <v>339902</v>
      </c>
      <c r="E75" s="328">
        <v>276293.82</v>
      </c>
      <c r="F75" s="328">
        <f t="shared" si="25"/>
        <v>276293.82</v>
      </c>
      <c r="G75" s="328">
        <v>97997.68</v>
      </c>
      <c r="H75" s="329">
        <f t="shared" si="26"/>
        <v>178296.14</v>
      </c>
      <c r="I75" s="328">
        <v>0</v>
      </c>
      <c r="J75" s="328">
        <v>0</v>
      </c>
      <c r="K75" s="328">
        <v>0</v>
      </c>
      <c r="L75" s="328">
        <v>0</v>
      </c>
      <c r="M75" s="328">
        <v>0</v>
      </c>
      <c r="N75" s="341">
        <v>0</v>
      </c>
      <c r="O75" s="390">
        <v>0</v>
      </c>
      <c r="P75" s="396">
        <f t="shared" si="27"/>
        <v>81.286317821018997</v>
      </c>
    </row>
    <row r="76" spans="1:16">
      <c r="A76" s="62"/>
      <c r="B76" s="51">
        <v>85295</v>
      </c>
      <c r="C76" s="51" t="s">
        <v>43</v>
      </c>
      <c r="D76" s="329">
        <v>411490</v>
      </c>
      <c r="E76" s="328">
        <v>380227.71</v>
      </c>
      <c r="F76" s="328">
        <f t="shared" si="25"/>
        <v>380227.71</v>
      </c>
      <c r="G76" s="328">
        <v>45522.62</v>
      </c>
      <c r="H76" s="329">
        <f t="shared" si="26"/>
        <v>8000.4900000000489</v>
      </c>
      <c r="I76" s="328">
        <v>0</v>
      </c>
      <c r="J76" s="328">
        <v>326704.59999999998</v>
      </c>
      <c r="K76" s="328">
        <v>0</v>
      </c>
      <c r="L76" s="328">
        <v>0</v>
      </c>
      <c r="M76" s="328">
        <v>0</v>
      </c>
      <c r="N76" s="341">
        <v>0</v>
      </c>
      <c r="O76" s="390">
        <v>0</v>
      </c>
      <c r="P76" s="396">
        <f t="shared" si="27"/>
        <v>92.402661061022158</v>
      </c>
    </row>
    <row r="77" spans="1:16" ht="23.25" thickBot="1">
      <c r="A77" s="68">
        <v>853</v>
      </c>
      <c r="B77" s="57"/>
      <c r="C77" s="70" t="s">
        <v>89</v>
      </c>
      <c r="D77" s="325">
        <f t="shared" ref="D77:N77" si="28">D78</f>
        <v>946066</v>
      </c>
      <c r="E77" s="325">
        <f t="shared" si="28"/>
        <v>785085.36</v>
      </c>
      <c r="F77" s="325">
        <f t="shared" si="28"/>
        <v>629085.36</v>
      </c>
      <c r="G77" s="325">
        <f t="shared" si="28"/>
        <v>187546.1</v>
      </c>
      <c r="H77" s="325">
        <f t="shared" si="28"/>
        <v>35300.44</v>
      </c>
      <c r="I77" s="325">
        <f t="shared" si="28"/>
        <v>0</v>
      </c>
      <c r="J77" s="325">
        <f t="shared" si="28"/>
        <v>3914</v>
      </c>
      <c r="K77" s="325">
        <f t="shared" si="28"/>
        <v>402324.82</v>
      </c>
      <c r="L77" s="325">
        <f t="shared" si="28"/>
        <v>0</v>
      </c>
      <c r="M77" s="325">
        <f t="shared" si="28"/>
        <v>156000</v>
      </c>
      <c r="N77" s="336">
        <f t="shared" si="28"/>
        <v>156000</v>
      </c>
      <c r="O77" s="393">
        <v>0</v>
      </c>
      <c r="P77" s="399">
        <f t="shared" si="27"/>
        <v>82.984206175890478</v>
      </c>
    </row>
    <row r="78" spans="1:16">
      <c r="A78" s="59"/>
      <c r="B78" s="73">
        <v>85395</v>
      </c>
      <c r="C78" s="73" t="s">
        <v>43</v>
      </c>
      <c r="D78" s="337">
        <v>946066</v>
      </c>
      <c r="E78" s="337">
        <v>785085.36</v>
      </c>
      <c r="F78" s="328">
        <f>E78-M78</f>
        <v>629085.36</v>
      </c>
      <c r="G78" s="328">
        <v>187546.1</v>
      </c>
      <c r="H78" s="329">
        <f>F78-G78-I78-J78-K78-L78</f>
        <v>35300.44</v>
      </c>
      <c r="I78" s="328"/>
      <c r="J78" s="328">
        <v>3914</v>
      </c>
      <c r="K78" s="328">
        <v>402324.82</v>
      </c>
      <c r="L78" s="328">
        <v>0</v>
      </c>
      <c r="M78" s="328">
        <v>156000</v>
      </c>
      <c r="N78" s="328">
        <f>M78</f>
        <v>156000</v>
      </c>
      <c r="O78" s="389">
        <v>0</v>
      </c>
      <c r="P78" s="397">
        <f t="shared" si="27"/>
        <v>82.984206175890478</v>
      </c>
    </row>
    <row r="79" spans="1:16" ht="13.5" thickBot="1">
      <c r="A79" s="56">
        <v>854</v>
      </c>
      <c r="B79" s="57"/>
      <c r="C79" s="57" t="s">
        <v>90</v>
      </c>
      <c r="D79" s="325">
        <f t="shared" ref="D79:L79" si="29">SUM(D80:D80)</f>
        <v>168214</v>
      </c>
      <c r="E79" s="325">
        <f t="shared" si="29"/>
        <v>103792.15</v>
      </c>
      <c r="F79" s="325">
        <f t="shared" si="29"/>
        <v>103792.15</v>
      </c>
      <c r="G79" s="325">
        <f t="shared" si="29"/>
        <v>0</v>
      </c>
      <c r="H79" s="325">
        <f t="shared" si="29"/>
        <v>0</v>
      </c>
      <c r="I79" s="325">
        <f t="shared" si="29"/>
        <v>0</v>
      </c>
      <c r="J79" s="325">
        <f t="shared" si="29"/>
        <v>103792.15</v>
      </c>
      <c r="K79" s="325">
        <f t="shared" si="29"/>
        <v>0</v>
      </c>
      <c r="L79" s="325">
        <f t="shared" si="29"/>
        <v>0</v>
      </c>
      <c r="M79" s="355">
        <v>0</v>
      </c>
      <c r="N79" s="336">
        <f>SUM(N80:N80)</f>
        <v>0</v>
      </c>
      <c r="O79" s="393">
        <v>0</v>
      </c>
      <c r="P79" s="399">
        <f t="shared" si="27"/>
        <v>61.702444505213592</v>
      </c>
    </row>
    <row r="80" spans="1:16">
      <c r="A80" s="59"/>
      <c r="B80" s="51">
        <v>85415</v>
      </c>
      <c r="C80" s="51" t="s">
        <v>91</v>
      </c>
      <c r="D80" s="329">
        <v>168214</v>
      </c>
      <c r="E80" s="328">
        <v>103792.15</v>
      </c>
      <c r="F80" s="328">
        <f>E80-M80</f>
        <v>103792.15</v>
      </c>
      <c r="G80" s="328">
        <v>0</v>
      </c>
      <c r="H80" s="329">
        <f>F80-G80-I80-J80-K80-L80</f>
        <v>0</v>
      </c>
      <c r="I80" s="328">
        <v>0</v>
      </c>
      <c r="J80" s="329">
        <v>103792.15</v>
      </c>
      <c r="K80" s="329">
        <v>0</v>
      </c>
      <c r="L80" s="328">
        <v>0</v>
      </c>
      <c r="M80" s="329">
        <v>0</v>
      </c>
      <c r="N80" s="341">
        <v>0</v>
      </c>
      <c r="O80" s="389">
        <v>0</v>
      </c>
      <c r="P80" s="397">
        <f t="shared" si="27"/>
        <v>61.702444505213592</v>
      </c>
    </row>
    <row r="81" spans="1:16" ht="23.25" thickBot="1">
      <c r="A81" s="68">
        <v>900</v>
      </c>
      <c r="B81" s="57"/>
      <c r="C81" s="70" t="s">
        <v>92</v>
      </c>
      <c r="D81" s="325">
        <f t="shared" ref="D81:M81" si="30">SUM(D82:D88)</f>
        <v>4553451</v>
      </c>
      <c r="E81" s="325">
        <f t="shared" si="30"/>
        <v>2859797.43</v>
      </c>
      <c r="F81" s="325">
        <f t="shared" si="30"/>
        <v>1918967.1199999999</v>
      </c>
      <c r="G81" s="325">
        <f t="shared" si="30"/>
        <v>0</v>
      </c>
      <c r="H81" s="325">
        <f t="shared" si="30"/>
        <v>1706928.63</v>
      </c>
      <c r="I81" s="325">
        <f t="shared" si="30"/>
        <v>212038.49</v>
      </c>
      <c r="J81" s="325">
        <f t="shared" si="30"/>
        <v>0</v>
      </c>
      <c r="K81" s="325">
        <f t="shared" si="30"/>
        <v>0</v>
      </c>
      <c r="L81" s="325">
        <f t="shared" si="30"/>
        <v>0</v>
      </c>
      <c r="M81" s="325">
        <f t="shared" si="30"/>
        <v>940830.30999999994</v>
      </c>
      <c r="N81" s="336">
        <f>SUM( N82:N88)</f>
        <v>940830.30999999994</v>
      </c>
      <c r="O81" s="336">
        <f>SUM( O82:O88)</f>
        <v>236667.18</v>
      </c>
      <c r="P81" s="399">
        <f t="shared" si="27"/>
        <v>62.80505555017502</v>
      </c>
    </row>
    <row r="82" spans="1:16">
      <c r="A82" s="59"/>
      <c r="B82" s="46">
        <v>90002</v>
      </c>
      <c r="C82" s="46" t="s">
        <v>93</v>
      </c>
      <c r="D82" s="328">
        <v>1282884</v>
      </c>
      <c r="E82" s="328">
        <v>956079.44</v>
      </c>
      <c r="F82" s="328">
        <f t="shared" ref="F82:F88" si="31">E82-M82</f>
        <v>926079.44</v>
      </c>
      <c r="G82" s="328">
        <v>0</v>
      </c>
      <c r="H82" s="329">
        <f t="shared" ref="H82:H88" si="32">F82-G82-I82-J82-K82-L82</f>
        <v>896593.35</v>
      </c>
      <c r="I82" s="328">
        <v>29486.09</v>
      </c>
      <c r="J82" s="328">
        <v>0</v>
      </c>
      <c r="K82" s="328">
        <v>0</v>
      </c>
      <c r="L82" s="328">
        <v>0</v>
      </c>
      <c r="M82" s="328">
        <v>30000</v>
      </c>
      <c r="N82" s="341">
        <f>M82</f>
        <v>30000</v>
      </c>
      <c r="O82" s="390">
        <v>0</v>
      </c>
      <c r="P82" s="397">
        <f t="shared" si="27"/>
        <v>74.525790328665721</v>
      </c>
    </row>
    <row r="83" spans="1:16">
      <c r="A83" s="59"/>
      <c r="B83" s="51">
        <v>90003</v>
      </c>
      <c r="C83" s="51" t="s">
        <v>94</v>
      </c>
      <c r="D83" s="329">
        <v>158200</v>
      </c>
      <c r="E83" s="328">
        <v>152971.34</v>
      </c>
      <c r="F83" s="328">
        <f t="shared" si="31"/>
        <v>152971.34</v>
      </c>
      <c r="G83" s="328">
        <v>0</v>
      </c>
      <c r="H83" s="329">
        <f t="shared" si="32"/>
        <v>73771.34</v>
      </c>
      <c r="I83" s="328">
        <v>79200</v>
      </c>
      <c r="J83" s="329">
        <v>0</v>
      </c>
      <c r="K83" s="329">
        <v>0</v>
      </c>
      <c r="L83" s="328">
        <v>0</v>
      </c>
      <c r="M83" s="329">
        <v>0</v>
      </c>
      <c r="N83" s="333">
        <v>0</v>
      </c>
      <c r="O83" s="390">
        <v>0</v>
      </c>
      <c r="P83" s="396">
        <f t="shared" si="27"/>
        <v>96.694905183312258</v>
      </c>
    </row>
    <row r="84" spans="1:16" ht="22.5">
      <c r="A84" s="59"/>
      <c r="B84" s="51">
        <v>90004</v>
      </c>
      <c r="C84" s="49" t="s">
        <v>95</v>
      </c>
      <c r="D84" s="329">
        <v>924900</v>
      </c>
      <c r="E84" s="328">
        <v>510805.87</v>
      </c>
      <c r="F84" s="328">
        <f t="shared" si="31"/>
        <v>65220</v>
      </c>
      <c r="G84" s="328">
        <v>0</v>
      </c>
      <c r="H84" s="329">
        <f t="shared" si="32"/>
        <v>65220</v>
      </c>
      <c r="I84" s="328">
        <v>0</v>
      </c>
      <c r="J84" s="329">
        <v>0</v>
      </c>
      <c r="K84" s="329">
        <v>0</v>
      </c>
      <c r="L84" s="328">
        <v>0</v>
      </c>
      <c r="M84" s="329">
        <v>445585.87</v>
      </c>
      <c r="N84" s="329">
        <f>M84</f>
        <v>445585.87</v>
      </c>
      <c r="O84" s="390">
        <v>236667.18</v>
      </c>
      <c r="P84" s="396">
        <f t="shared" si="27"/>
        <v>55.228226835333551</v>
      </c>
    </row>
    <row r="85" spans="1:16">
      <c r="A85" s="59"/>
      <c r="B85" s="51">
        <v>90006</v>
      </c>
      <c r="C85" s="49" t="s">
        <v>265</v>
      </c>
      <c r="D85" s="329">
        <v>43920</v>
      </c>
      <c r="E85" s="328">
        <v>17091</v>
      </c>
      <c r="F85" s="328">
        <f t="shared" si="31"/>
        <v>17091</v>
      </c>
      <c r="G85" s="328">
        <v>0</v>
      </c>
      <c r="H85" s="329">
        <f t="shared" si="32"/>
        <v>17091</v>
      </c>
      <c r="I85" s="328">
        <v>0</v>
      </c>
      <c r="J85" s="329">
        <v>0</v>
      </c>
      <c r="K85" s="329">
        <v>0</v>
      </c>
      <c r="L85" s="328">
        <v>0</v>
      </c>
      <c r="M85" s="329">
        <v>0</v>
      </c>
      <c r="N85" s="329">
        <v>0</v>
      </c>
      <c r="O85" s="390">
        <v>0</v>
      </c>
      <c r="P85" s="396">
        <f t="shared" si="27"/>
        <v>38.91393442622951</v>
      </c>
    </row>
    <row r="86" spans="1:16">
      <c r="A86" s="59"/>
      <c r="B86" s="51">
        <v>90013</v>
      </c>
      <c r="C86" s="51" t="s">
        <v>96</v>
      </c>
      <c r="D86" s="329">
        <v>591989</v>
      </c>
      <c r="E86" s="328">
        <v>553096.18999999994</v>
      </c>
      <c r="F86" s="328">
        <f t="shared" si="31"/>
        <v>122875.19999999995</v>
      </c>
      <c r="G86" s="328">
        <v>0</v>
      </c>
      <c r="H86" s="329">
        <f t="shared" si="32"/>
        <v>19522.799999999959</v>
      </c>
      <c r="I86" s="329">
        <v>103352.4</v>
      </c>
      <c r="J86" s="329">
        <v>0</v>
      </c>
      <c r="K86" s="329">
        <v>0</v>
      </c>
      <c r="L86" s="328">
        <v>0</v>
      </c>
      <c r="M86" s="349">
        <v>430220.99</v>
      </c>
      <c r="N86" s="349">
        <f>M86</f>
        <v>430220.99</v>
      </c>
      <c r="O86" s="390">
        <v>0</v>
      </c>
      <c r="P86" s="396">
        <f t="shared" si="27"/>
        <v>93.430146506100598</v>
      </c>
    </row>
    <row r="87" spans="1:16">
      <c r="A87" s="59"/>
      <c r="B87" s="51">
        <v>90015</v>
      </c>
      <c r="C87" s="51" t="s">
        <v>97</v>
      </c>
      <c r="D87" s="329">
        <v>1306000</v>
      </c>
      <c r="E87" s="328">
        <v>530955.87</v>
      </c>
      <c r="F87" s="328">
        <f t="shared" si="31"/>
        <v>517190.75</v>
      </c>
      <c r="G87" s="328">
        <v>0</v>
      </c>
      <c r="H87" s="329">
        <f t="shared" si="32"/>
        <v>517190.75</v>
      </c>
      <c r="I87" s="328">
        <v>0</v>
      </c>
      <c r="J87" s="329">
        <v>0</v>
      </c>
      <c r="K87" s="329">
        <v>0</v>
      </c>
      <c r="L87" s="328">
        <v>0</v>
      </c>
      <c r="M87" s="329">
        <v>13765.12</v>
      </c>
      <c r="N87" s="329">
        <f>M87</f>
        <v>13765.12</v>
      </c>
      <c r="O87" s="390">
        <v>0</v>
      </c>
      <c r="P87" s="396">
        <f t="shared" si="27"/>
        <v>40.655120214395097</v>
      </c>
    </row>
    <row r="88" spans="1:16">
      <c r="A88" s="59"/>
      <c r="B88" s="74">
        <v>90095</v>
      </c>
      <c r="C88" s="74" t="s">
        <v>43</v>
      </c>
      <c r="D88" s="329">
        <v>245558</v>
      </c>
      <c r="E88" s="328">
        <v>138797.72</v>
      </c>
      <c r="F88" s="328">
        <f t="shared" si="31"/>
        <v>117539.39</v>
      </c>
      <c r="G88" s="328">
        <v>0</v>
      </c>
      <c r="H88" s="329">
        <f t="shared" si="32"/>
        <v>117539.39</v>
      </c>
      <c r="I88" s="328">
        <v>0</v>
      </c>
      <c r="J88" s="329">
        <v>0</v>
      </c>
      <c r="K88" s="329">
        <v>0</v>
      </c>
      <c r="L88" s="328">
        <v>0</v>
      </c>
      <c r="M88" s="329">
        <v>21258.33</v>
      </c>
      <c r="N88" s="333">
        <f>M88</f>
        <v>21258.33</v>
      </c>
      <c r="O88" s="390">
        <v>0</v>
      </c>
      <c r="P88" s="396">
        <f t="shared" si="27"/>
        <v>56.523395694703495</v>
      </c>
    </row>
    <row r="89" spans="1:16" ht="23.25" thickBot="1">
      <c r="A89" s="68">
        <v>921</v>
      </c>
      <c r="B89" s="57"/>
      <c r="C89" s="70" t="s">
        <v>98</v>
      </c>
      <c r="D89" s="331">
        <f t="shared" ref="D89:O89" si="33">SUM(D90:D93)</f>
        <v>2648272</v>
      </c>
      <c r="E89" s="331">
        <f t="shared" si="33"/>
        <v>2213270.6399999997</v>
      </c>
      <c r="F89" s="331">
        <f t="shared" si="33"/>
        <v>672781.69000000006</v>
      </c>
      <c r="G89" s="331">
        <f t="shared" si="33"/>
        <v>148578.43</v>
      </c>
      <c r="H89" s="331">
        <f t="shared" si="33"/>
        <v>246203.26</v>
      </c>
      <c r="I89" s="331">
        <f t="shared" si="33"/>
        <v>278000</v>
      </c>
      <c r="J89" s="331">
        <f t="shared" si="33"/>
        <v>0</v>
      </c>
      <c r="K89" s="331">
        <f t="shared" si="33"/>
        <v>0</v>
      </c>
      <c r="L89" s="331">
        <f t="shared" si="33"/>
        <v>0</v>
      </c>
      <c r="M89" s="331">
        <f t="shared" si="33"/>
        <v>1540488.95</v>
      </c>
      <c r="N89" s="340">
        <f t="shared" si="33"/>
        <v>1540488.95</v>
      </c>
      <c r="O89" s="340">
        <f t="shared" si="33"/>
        <v>135209.07</v>
      </c>
      <c r="P89" s="399">
        <f t="shared" si="27"/>
        <v>83.574143441459171</v>
      </c>
    </row>
    <row r="90" spans="1:16">
      <c r="A90" s="59"/>
      <c r="B90" s="46">
        <v>92109</v>
      </c>
      <c r="C90" s="46" t="s">
        <v>99</v>
      </c>
      <c r="D90" s="328">
        <v>2202270</v>
      </c>
      <c r="E90" s="328">
        <v>1836033.47</v>
      </c>
      <c r="F90" s="328">
        <f t="shared" ref="F90:F93" si="34">E90-M90</f>
        <v>295544.52</v>
      </c>
      <c r="G90" s="328">
        <v>134864.43</v>
      </c>
      <c r="H90" s="329">
        <f>F90-G90-I90-J90-K90-L90</f>
        <v>160680.09000000003</v>
      </c>
      <c r="I90" s="328"/>
      <c r="J90" s="328">
        <v>0</v>
      </c>
      <c r="K90" s="328">
        <v>0</v>
      </c>
      <c r="L90" s="328">
        <v>0</v>
      </c>
      <c r="M90" s="351">
        <v>1540488.95</v>
      </c>
      <c r="N90" s="351">
        <f>M90</f>
        <v>1540488.95</v>
      </c>
      <c r="O90" s="352">
        <v>135209.07</v>
      </c>
      <c r="P90" s="397">
        <f t="shared" si="27"/>
        <v>83.370044090869868</v>
      </c>
    </row>
    <row r="91" spans="1:16">
      <c r="A91" s="62"/>
      <c r="B91" s="51">
        <v>92116</v>
      </c>
      <c r="C91" s="51" t="s">
        <v>100</v>
      </c>
      <c r="D91" s="329">
        <v>248000</v>
      </c>
      <c r="E91" s="328">
        <v>248000</v>
      </c>
      <c r="F91" s="328">
        <f t="shared" si="34"/>
        <v>248000</v>
      </c>
      <c r="G91" s="328">
        <v>0</v>
      </c>
      <c r="H91" s="329">
        <f>F91-G91-I91-J91-K91-L91</f>
        <v>0</v>
      </c>
      <c r="I91" s="328">
        <v>248000</v>
      </c>
      <c r="J91" s="329">
        <v>0</v>
      </c>
      <c r="K91" s="329">
        <v>0</v>
      </c>
      <c r="L91" s="328">
        <v>0</v>
      </c>
      <c r="M91" s="349">
        <v>0</v>
      </c>
      <c r="N91" s="341">
        <v>0</v>
      </c>
      <c r="O91" s="390">
        <v>0</v>
      </c>
      <c r="P91" s="396">
        <f t="shared" si="27"/>
        <v>100</v>
      </c>
    </row>
    <row r="92" spans="1:16" ht="22.5">
      <c r="A92" s="63"/>
      <c r="B92" s="51">
        <v>92120</v>
      </c>
      <c r="C92" s="49" t="s">
        <v>101</v>
      </c>
      <c r="D92" s="329">
        <v>95000</v>
      </c>
      <c r="E92" s="328">
        <v>53976.5</v>
      </c>
      <c r="F92" s="328">
        <f t="shared" si="34"/>
        <v>53976.5</v>
      </c>
      <c r="G92" s="328">
        <v>9278</v>
      </c>
      <c r="H92" s="329">
        <f>F92-G92-I92-J92-K92-L92</f>
        <v>14698.5</v>
      </c>
      <c r="I92" s="328">
        <v>30000</v>
      </c>
      <c r="J92" s="329">
        <v>0</v>
      </c>
      <c r="K92" s="329">
        <v>0</v>
      </c>
      <c r="L92" s="328">
        <v>0</v>
      </c>
      <c r="M92" s="349">
        <v>0</v>
      </c>
      <c r="N92" s="333">
        <v>0</v>
      </c>
      <c r="O92" s="390">
        <v>0</v>
      </c>
      <c r="P92" s="396">
        <f t="shared" si="27"/>
        <v>56.817368421052635</v>
      </c>
    </row>
    <row r="93" spans="1:16">
      <c r="A93" s="62"/>
      <c r="B93" s="51">
        <v>92195</v>
      </c>
      <c r="C93" s="51" t="s">
        <v>43</v>
      </c>
      <c r="D93" s="329">
        <v>103002</v>
      </c>
      <c r="E93" s="328">
        <v>75260.67</v>
      </c>
      <c r="F93" s="328">
        <f t="shared" si="34"/>
        <v>75260.67</v>
      </c>
      <c r="G93" s="328">
        <v>4436</v>
      </c>
      <c r="H93" s="329">
        <f>F93-G93-I93-J93-K93-L93</f>
        <v>70824.67</v>
      </c>
      <c r="I93" s="328">
        <v>0</v>
      </c>
      <c r="J93" s="329">
        <v>0</v>
      </c>
      <c r="K93" s="329">
        <v>0</v>
      </c>
      <c r="L93" s="328">
        <v>0</v>
      </c>
      <c r="M93" s="329">
        <v>0</v>
      </c>
      <c r="N93" s="341">
        <v>0</v>
      </c>
      <c r="O93" s="390">
        <v>0</v>
      </c>
      <c r="P93" s="396">
        <f t="shared" si="27"/>
        <v>73.067192870041353</v>
      </c>
    </row>
    <row r="94" spans="1:16" ht="13.5" thickBot="1">
      <c r="A94" s="56">
        <v>926</v>
      </c>
      <c r="B94" s="57"/>
      <c r="C94" s="57" t="s">
        <v>149</v>
      </c>
      <c r="D94" s="325">
        <f>SUM(D95:D97)</f>
        <v>580100</v>
      </c>
      <c r="E94" s="325">
        <f>SUM(E95:E97)</f>
        <v>515160.56999999995</v>
      </c>
      <c r="F94" s="325">
        <f>SUM(F95:F97)</f>
        <v>503931.07999999996</v>
      </c>
      <c r="G94" s="325">
        <f>SUM(G95:G97)</f>
        <v>54830</v>
      </c>
      <c r="H94" s="325">
        <f t="shared" ref="H94:O94" si="35">SUM(H95:H97)</f>
        <v>97351.079999999987</v>
      </c>
      <c r="I94" s="325">
        <f t="shared" si="35"/>
        <v>342000</v>
      </c>
      <c r="J94" s="325">
        <f t="shared" si="35"/>
        <v>9750</v>
      </c>
      <c r="K94" s="325">
        <f t="shared" si="35"/>
        <v>0</v>
      </c>
      <c r="L94" s="325">
        <f t="shared" si="35"/>
        <v>0</v>
      </c>
      <c r="M94" s="325">
        <f t="shared" si="35"/>
        <v>11229.49</v>
      </c>
      <c r="N94" s="336">
        <f t="shared" si="35"/>
        <v>11229.49</v>
      </c>
      <c r="O94" s="336">
        <f t="shared" si="35"/>
        <v>0</v>
      </c>
      <c r="P94" s="399">
        <f t="shared" si="27"/>
        <v>88.805476641958279</v>
      </c>
    </row>
    <row r="95" spans="1:16">
      <c r="A95" s="58"/>
      <c r="B95" s="46">
        <v>92601</v>
      </c>
      <c r="C95" s="61" t="s">
        <v>102</v>
      </c>
      <c r="D95" s="328">
        <v>188500</v>
      </c>
      <c r="E95" s="328">
        <v>136512.57999999999</v>
      </c>
      <c r="F95" s="328">
        <f t="shared" ref="F95:F97" si="36">E95-M95</f>
        <v>132232.59</v>
      </c>
      <c r="G95" s="328">
        <v>54830</v>
      </c>
      <c r="H95" s="329">
        <f>F95-G95-I95-J95-K95-L95</f>
        <v>77402.59</v>
      </c>
      <c r="I95" s="328">
        <v>0</v>
      </c>
      <c r="J95" s="328">
        <v>0</v>
      </c>
      <c r="K95" s="328">
        <v>0</v>
      </c>
      <c r="L95" s="328">
        <v>0</v>
      </c>
      <c r="M95" s="351">
        <v>4279.99</v>
      </c>
      <c r="N95" s="358">
        <f>M95</f>
        <v>4279.99</v>
      </c>
      <c r="O95" s="389">
        <v>0</v>
      </c>
      <c r="P95" s="397">
        <f t="shared" si="27"/>
        <v>72.420466843501316</v>
      </c>
    </row>
    <row r="96" spans="1:16" ht="22.5">
      <c r="A96" s="58"/>
      <c r="B96" s="46">
        <v>92605</v>
      </c>
      <c r="C96" s="61" t="s">
        <v>150</v>
      </c>
      <c r="D96" s="337">
        <v>343000</v>
      </c>
      <c r="E96" s="329">
        <v>342000</v>
      </c>
      <c r="F96" s="328">
        <f t="shared" si="36"/>
        <v>342000</v>
      </c>
      <c r="G96" s="328">
        <v>0</v>
      </c>
      <c r="H96" s="329">
        <f>F96-G96-I96-J96-K96-L96</f>
        <v>0</v>
      </c>
      <c r="I96" s="328">
        <v>342000</v>
      </c>
      <c r="J96" s="337">
        <v>0</v>
      </c>
      <c r="K96" s="337">
        <v>0</v>
      </c>
      <c r="L96" s="328">
        <v>0</v>
      </c>
      <c r="M96" s="356">
        <v>0</v>
      </c>
      <c r="N96" s="341">
        <v>0</v>
      </c>
      <c r="O96" s="390">
        <v>0</v>
      </c>
      <c r="P96" s="396">
        <f t="shared" si="27"/>
        <v>99.708454810495624</v>
      </c>
    </row>
    <row r="97" spans="1:16" ht="13.5" thickBot="1">
      <c r="A97" s="59"/>
      <c r="B97" s="74">
        <v>92695</v>
      </c>
      <c r="C97" s="74" t="s">
        <v>43</v>
      </c>
      <c r="D97" s="338">
        <v>48600</v>
      </c>
      <c r="E97" s="337">
        <v>36647.99</v>
      </c>
      <c r="F97" s="328">
        <f t="shared" si="36"/>
        <v>29698.489999999998</v>
      </c>
      <c r="G97" s="338">
        <v>0</v>
      </c>
      <c r="H97" s="329">
        <f>F97-G97-I97-J97-K97-L97</f>
        <v>19948.489999999998</v>
      </c>
      <c r="I97" s="338">
        <v>0</v>
      </c>
      <c r="J97" s="338">
        <v>9750</v>
      </c>
      <c r="K97" s="338">
        <v>0</v>
      </c>
      <c r="L97" s="338">
        <v>0</v>
      </c>
      <c r="M97" s="357">
        <v>6949.5</v>
      </c>
      <c r="N97" s="358">
        <f>M97</f>
        <v>6949.5</v>
      </c>
      <c r="O97" s="394">
        <v>0</v>
      </c>
      <c r="P97" s="398">
        <f t="shared" si="27"/>
        <v>75.407386831275716</v>
      </c>
    </row>
    <row r="98" spans="1:16" ht="13.5" thickBot="1">
      <c r="A98" s="75" t="s">
        <v>103</v>
      </c>
      <c r="B98" s="76" t="s">
        <v>103</v>
      </c>
      <c r="C98" s="76" t="s">
        <v>104</v>
      </c>
      <c r="D98" s="330">
        <f t="shared" ref="D98:O98" si="37">D9+D14+D16+D22+D24+D27+D31+D37+D46+D48+D50+D61+D66+D77+D79+D81+D89+D94+D39</f>
        <v>53879256.450000003</v>
      </c>
      <c r="E98" s="330">
        <f t="shared" si="37"/>
        <v>43204226.880000003</v>
      </c>
      <c r="F98" s="330">
        <f t="shared" si="37"/>
        <v>30860478.959999997</v>
      </c>
      <c r="G98" s="330">
        <f t="shared" si="37"/>
        <v>13550049.540000001</v>
      </c>
      <c r="H98" s="330">
        <f t="shared" si="37"/>
        <v>9943843.3200000003</v>
      </c>
      <c r="I98" s="359">
        <f t="shared" si="37"/>
        <v>2814878.83</v>
      </c>
      <c r="J98" s="359">
        <f t="shared" si="37"/>
        <v>4077278.0000000005</v>
      </c>
      <c r="K98" s="359">
        <f t="shared" si="37"/>
        <v>474429.27</v>
      </c>
      <c r="L98" s="359">
        <f t="shared" si="37"/>
        <v>0</v>
      </c>
      <c r="M98" s="359">
        <f t="shared" si="37"/>
        <v>12343747.92</v>
      </c>
      <c r="N98" s="359">
        <f t="shared" si="37"/>
        <v>12343747.92</v>
      </c>
      <c r="O98" s="330">
        <f t="shared" si="37"/>
        <v>5393192.8799999999</v>
      </c>
      <c r="P98" s="400">
        <f t="shared" si="27"/>
        <v>80.187125299499201</v>
      </c>
    </row>
    <row r="99" spans="1:16">
      <c r="F99" s="8" t="s">
        <v>282</v>
      </c>
      <c r="G99" s="414">
        <v>335541.99</v>
      </c>
      <c r="I99" s="414"/>
    </row>
  </sheetData>
  <mergeCells count="18">
    <mergeCell ref="P4:P7"/>
    <mergeCell ref="N5:O5"/>
    <mergeCell ref="M1:O1"/>
    <mergeCell ref="N6:N7"/>
    <mergeCell ref="J6:J7"/>
    <mergeCell ref="A2:I2"/>
    <mergeCell ref="A4:A7"/>
    <mergeCell ref="B4:B7"/>
    <mergeCell ref="C4:C7"/>
    <mergeCell ref="D4:D7"/>
    <mergeCell ref="F5:F7"/>
    <mergeCell ref="G5:L5"/>
    <mergeCell ref="G6:H6"/>
    <mergeCell ref="I6:I7"/>
    <mergeCell ref="F4:O4"/>
    <mergeCell ref="K6:K7"/>
    <mergeCell ref="L6:L7"/>
    <mergeCell ref="M5:M7"/>
  </mergeCells>
  <printOptions horizontalCentered="1"/>
  <pageMargins left="0" right="0" top="0.6692913385826772" bottom="0.59055118110236227" header="0.27559055118110237" footer="0.51181102362204722"/>
  <pageSetup paperSize="8" scale="65" orientation="landscape" horizontalDpi="300" verticalDpi="300" copies="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9"/>
  <sheetViews>
    <sheetView showGridLines="0" workbookViewId="0">
      <selection activeCell="E10" sqref="E10"/>
    </sheetView>
  </sheetViews>
  <sheetFormatPr defaultRowHeight="12.75"/>
  <cols>
    <col min="1" max="1" width="5.28515625" customWidth="1"/>
    <col min="3" max="3" width="11" customWidth="1"/>
    <col min="4" max="4" width="43.85546875" customWidth="1"/>
    <col min="5" max="5" width="24.42578125" customWidth="1"/>
    <col min="6" max="6" width="17.5703125" customWidth="1"/>
    <col min="7" max="7" width="8.140625" customWidth="1"/>
  </cols>
  <sheetData>
    <row r="1" spans="1:7" ht="21.75" customHeight="1">
      <c r="E1" s="295" t="s">
        <v>243</v>
      </c>
    </row>
    <row r="2" spans="1:7" ht="60" customHeight="1">
      <c r="A2" s="524" t="s">
        <v>270</v>
      </c>
      <c r="B2" s="524"/>
      <c r="C2" s="524"/>
      <c r="D2" s="524"/>
      <c r="E2" s="524"/>
      <c r="F2" s="12"/>
    </row>
    <row r="3" spans="1:7" ht="9.75" customHeight="1">
      <c r="A3" s="27"/>
      <c r="B3" s="27"/>
      <c r="C3" s="27"/>
      <c r="D3" s="27"/>
      <c r="E3" s="1" t="s">
        <v>0</v>
      </c>
    </row>
    <row r="4" spans="1:7" ht="64.5" customHeight="1">
      <c r="A4" s="13" t="s">
        <v>9</v>
      </c>
      <c r="B4" s="13" t="s">
        <v>1</v>
      </c>
      <c r="C4" s="13" t="s">
        <v>4</v>
      </c>
      <c r="D4" s="14" t="s">
        <v>23</v>
      </c>
      <c r="E4" s="262" t="s">
        <v>238</v>
      </c>
      <c r="F4" s="262" t="s">
        <v>234</v>
      </c>
      <c r="G4" s="262" t="s">
        <v>229</v>
      </c>
    </row>
    <row r="5" spans="1:7" s="29" customFormat="1" ht="12" customHeight="1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4" t="s">
        <v>16</v>
      </c>
      <c r="G5" s="24" t="s">
        <v>113</v>
      </c>
    </row>
    <row r="6" spans="1:7" s="29" customFormat="1" ht="32.25" customHeight="1">
      <c r="A6" s="127" t="s">
        <v>13</v>
      </c>
      <c r="B6" s="128" t="s">
        <v>34</v>
      </c>
      <c r="C6" s="128" t="s">
        <v>38</v>
      </c>
      <c r="D6" s="129" t="s">
        <v>244</v>
      </c>
      <c r="E6" s="306">
        <v>28161</v>
      </c>
      <c r="F6" s="306">
        <v>28161</v>
      </c>
      <c r="G6" s="306">
        <f>F6/E6%</f>
        <v>100</v>
      </c>
    </row>
    <row r="7" spans="1:7" ht="30" customHeight="1">
      <c r="A7" s="613" t="s">
        <v>21</v>
      </c>
      <c r="B7" s="614"/>
      <c r="C7" s="614"/>
      <c r="D7" s="615"/>
      <c r="E7" s="307">
        <f>SUM(E6:E6)</f>
        <v>28161</v>
      </c>
      <c r="F7" s="307">
        <f>SUM(F6:F6)</f>
        <v>28161</v>
      </c>
      <c r="G7" s="318">
        <f t="shared" ref="G7" si="0">F7/E7%</f>
        <v>100</v>
      </c>
    </row>
    <row r="9" spans="1:7">
      <c r="A9" s="28"/>
    </row>
  </sheetData>
  <mergeCells count="2">
    <mergeCell ref="A2:E2"/>
    <mergeCell ref="A7:D7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8"/>
  <sheetViews>
    <sheetView showGridLines="0" workbookViewId="0">
      <selection activeCell="E21" sqref="E21"/>
    </sheetView>
  </sheetViews>
  <sheetFormatPr defaultRowHeight="12.75"/>
  <cols>
    <col min="1" max="1" width="5.28515625" customWidth="1"/>
    <col min="3" max="3" width="11" customWidth="1"/>
    <col min="4" max="4" width="41.7109375" customWidth="1"/>
    <col min="5" max="5" width="22.28515625" customWidth="1"/>
    <col min="6" max="6" width="17.85546875" customWidth="1"/>
    <col min="7" max="7" width="7.28515625" customWidth="1"/>
  </cols>
  <sheetData>
    <row r="1" spans="1:7" ht="16.5" customHeight="1">
      <c r="E1" s="295"/>
      <c r="F1" s="295" t="s">
        <v>245</v>
      </c>
    </row>
    <row r="2" spans="1:7" ht="47.25" customHeight="1">
      <c r="A2" s="524" t="s">
        <v>271</v>
      </c>
      <c r="B2" s="524"/>
      <c r="C2" s="524"/>
      <c r="D2" s="524"/>
      <c r="E2" s="524"/>
      <c r="F2" s="12"/>
    </row>
    <row r="3" spans="1:7" ht="9.75" customHeight="1" thickBot="1">
      <c r="A3" s="27"/>
      <c r="B3" s="27"/>
      <c r="C3" s="27"/>
      <c r="D3" s="27"/>
      <c r="E3" s="1" t="s">
        <v>0</v>
      </c>
    </row>
    <row r="4" spans="1:7" ht="64.5" customHeight="1">
      <c r="A4" s="96" t="s">
        <v>9</v>
      </c>
      <c r="B4" s="97" t="s">
        <v>1</v>
      </c>
      <c r="C4" s="97" t="s">
        <v>4</v>
      </c>
      <c r="D4" s="97" t="s">
        <v>24</v>
      </c>
      <c r="E4" s="263" t="s">
        <v>238</v>
      </c>
      <c r="F4" s="263" t="s">
        <v>234</v>
      </c>
      <c r="G4" s="263" t="s">
        <v>229</v>
      </c>
    </row>
    <row r="5" spans="1:7" s="29" customFormat="1" ht="12" customHeight="1">
      <c r="A5" s="86">
        <v>1</v>
      </c>
      <c r="B5" s="24">
        <v>2</v>
      </c>
      <c r="C5" s="24">
        <v>3</v>
      </c>
      <c r="D5" s="24">
        <v>4</v>
      </c>
      <c r="E5" s="87">
        <v>5</v>
      </c>
      <c r="F5" s="87" t="s">
        <v>16</v>
      </c>
      <c r="G5" s="87" t="s">
        <v>113</v>
      </c>
    </row>
    <row r="6" spans="1:7" s="29" customFormat="1" ht="20.25" customHeight="1">
      <c r="A6" s="115" t="s">
        <v>13</v>
      </c>
      <c r="B6" s="114">
        <v>754</v>
      </c>
      <c r="C6" s="114">
        <v>75412</v>
      </c>
      <c r="D6" s="181" t="s">
        <v>136</v>
      </c>
      <c r="E6" s="308">
        <v>243408</v>
      </c>
      <c r="F6" s="308">
        <v>243408</v>
      </c>
      <c r="G6" s="308">
        <f>F6/E6%</f>
        <v>100</v>
      </c>
    </row>
    <row r="7" spans="1:7" ht="25.5" customHeight="1">
      <c r="A7" s="116" t="s">
        <v>14</v>
      </c>
      <c r="B7" s="113">
        <v>851</v>
      </c>
      <c r="C7" s="113">
        <v>85154</v>
      </c>
      <c r="D7" s="182" t="s">
        <v>108</v>
      </c>
      <c r="E7" s="309">
        <v>45000</v>
      </c>
      <c r="F7" s="309">
        <v>0</v>
      </c>
      <c r="G7" s="308">
        <f t="shared" ref="G7:G16" si="0">F7/E7%</f>
        <v>0</v>
      </c>
    </row>
    <row r="8" spans="1:7" ht="24.75" customHeight="1">
      <c r="A8" s="117" t="s">
        <v>15</v>
      </c>
      <c r="B8" s="112">
        <v>851</v>
      </c>
      <c r="C8" s="112">
        <v>85154</v>
      </c>
      <c r="D8" s="183" t="s">
        <v>109</v>
      </c>
      <c r="E8" s="310">
        <v>63000</v>
      </c>
      <c r="F8" s="310">
        <v>63000</v>
      </c>
      <c r="G8" s="308">
        <f t="shared" si="0"/>
        <v>100</v>
      </c>
    </row>
    <row r="9" spans="1:7" ht="39.75" customHeight="1">
      <c r="A9" s="117" t="s">
        <v>137</v>
      </c>
      <c r="B9" s="112">
        <v>851</v>
      </c>
      <c r="C9" s="112">
        <v>85154</v>
      </c>
      <c r="D9" s="184" t="s">
        <v>110</v>
      </c>
      <c r="E9" s="310">
        <v>37800</v>
      </c>
      <c r="F9" s="310">
        <v>37800</v>
      </c>
      <c r="G9" s="308">
        <f t="shared" si="0"/>
        <v>100</v>
      </c>
    </row>
    <row r="10" spans="1:7" ht="30" customHeight="1">
      <c r="A10" s="117" t="s">
        <v>111</v>
      </c>
      <c r="B10" s="112">
        <v>851</v>
      </c>
      <c r="C10" s="112">
        <v>85195</v>
      </c>
      <c r="D10" s="184" t="s">
        <v>147</v>
      </c>
      <c r="E10" s="310">
        <v>16000</v>
      </c>
      <c r="F10" s="310">
        <v>16000</v>
      </c>
      <c r="G10" s="308">
        <f t="shared" si="0"/>
        <v>100</v>
      </c>
    </row>
    <row r="11" spans="1:7" ht="22.5" customHeight="1">
      <c r="A11" s="117" t="s">
        <v>16</v>
      </c>
      <c r="B11" s="112">
        <v>900</v>
      </c>
      <c r="C11" s="112">
        <v>90002</v>
      </c>
      <c r="D11" s="184" t="s">
        <v>249</v>
      </c>
      <c r="E11" s="310">
        <v>1980</v>
      </c>
      <c r="F11" s="310">
        <v>1980</v>
      </c>
      <c r="G11" s="308">
        <f t="shared" si="0"/>
        <v>100</v>
      </c>
    </row>
    <row r="12" spans="1:7" ht="22.5" customHeight="1">
      <c r="A12" s="117" t="s">
        <v>113</v>
      </c>
      <c r="B12" s="112">
        <v>900</v>
      </c>
      <c r="C12" s="112">
        <v>90003</v>
      </c>
      <c r="D12" s="184" t="s">
        <v>251</v>
      </c>
      <c r="E12" s="310">
        <v>79200</v>
      </c>
      <c r="F12" s="310">
        <v>79200</v>
      </c>
      <c r="G12" s="308">
        <f t="shared" si="0"/>
        <v>100</v>
      </c>
    </row>
    <row r="13" spans="1:7" ht="24" customHeight="1">
      <c r="A13" s="117" t="s">
        <v>160</v>
      </c>
      <c r="B13" s="112">
        <v>900</v>
      </c>
      <c r="C13" s="112">
        <v>90095</v>
      </c>
      <c r="D13" s="184" t="s">
        <v>250</v>
      </c>
      <c r="E13" s="310">
        <v>8000</v>
      </c>
      <c r="F13" s="310">
        <v>0</v>
      </c>
      <c r="G13" s="308">
        <f t="shared" si="0"/>
        <v>0</v>
      </c>
    </row>
    <row r="14" spans="1:7" ht="23.25" customHeight="1">
      <c r="A14" s="117" t="s">
        <v>161</v>
      </c>
      <c r="B14" s="112">
        <v>921</v>
      </c>
      <c r="C14" s="112">
        <v>92120</v>
      </c>
      <c r="D14" s="183" t="s">
        <v>112</v>
      </c>
      <c r="E14" s="310">
        <v>64000</v>
      </c>
      <c r="F14" s="310">
        <v>30000</v>
      </c>
      <c r="G14" s="308">
        <f t="shared" si="0"/>
        <v>46.875</v>
      </c>
    </row>
    <row r="15" spans="1:7" ht="24.75" customHeight="1">
      <c r="A15" s="117" t="s">
        <v>162</v>
      </c>
      <c r="B15" s="112">
        <v>926</v>
      </c>
      <c r="C15" s="112">
        <v>92695</v>
      </c>
      <c r="D15" s="183" t="s">
        <v>114</v>
      </c>
      <c r="E15" s="310">
        <v>342000</v>
      </c>
      <c r="F15" s="310">
        <v>342000</v>
      </c>
      <c r="G15" s="308">
        <f t="shared" si="0"/>
        <v>100</v>
      </c>
    </row>
    <row r="16" spans="1:7" ht="20.25" customHeight="1" thickBot="1">
      <c r="A16" s="609" t="s">
        <v>21</v>
      </c>
      <c r="B16" s="610"/>
      <c r="C16" s="610"/>
      <c r="D16" s="611"/>
      <c r="E16" s="244">
        <f>SUM(E6:E15)</f>
        <v>900388</v>
      </c>
      <c r="F16" s="244">
        <f>SUM(F6:F15)</f>
        <v>813388</v>
      </c>
      <c r="G16" s="319">
        <f t="shared" si="0"/>
        <v>90.337498944899323</v>
      </c>
    </row>
    <row r="18" spans="1:1">
      <c r="A18" s="28"/>
    </row>
  </sheetData>
  <mergeCells count="2">
    <mergeCell ref="A2:E2"/>
    <mergeCell ref="A16:D16"/>
  </mergeCells>
  <printOptions horizontalCentered="1"/>
  <pageMargins left="0" right="0" top="2.204724409448819" bottom="0.59055118110236227" header="0.51181102362204722" footer="0.51181102362204722"/>
  <pageSetup paperSize="9" scale="9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8"/>
  <sheetViews>
    <sheetView showGridLines="0" workbookViewId="0">
      <selection activeCell="E18" sqref="E18"/>
    </sheetView>
  </sheetViews>
  <sheetFormatPr defaultRowHeight="12.75"/>
  <cols>
    <col min="1" max="1" width="6.140625" customWidth="1"/>
    <col min="4" max="4" width="43.5703125" customWidth="1"/>
    <col min="5" max="5" width="18.5703125" customWidth="1"/>
    <col min="6" max="6" width="19.140625" customWidth="1"/>
    <col min="7" max="7" width="14.140625" customWidth="1"/>
    <col min="8" max="8" width="7.28515625" customWidth="1"/>
  </cols>
  <sheetData>
    <row r="1" spans="1:8" ht="25.5" customHeight="1">
      <c r="E1" s="619"/>
      <c r="F1" s="619"/>
      <c r="G1" s="162" t="s">
        <v>247</v>
      </c>
    </row>
    <row r="2" spans="1:8" ht="56.25" customHeight="1">
      <c r="A2" s="524" t="s">
        <v>272</v>
      </c>
      <c r="B2" s="524"/>
      <c r="C2" s="524"/>
      <c r="D2" s="524"/>
      <c r="E2" s="524"/>
      <c r="F2" s="524"/>
    </row>
    <row r="3" spans="1:8" ht="15.75">
      <c r="A3" s="156"/>
      <c r="B3" s="156"/>
      <c r="C3" s="156"/>
      <c r="D3" s="156"/>
      <c r="E3" s="156"/>
      <c r="F3" s="1" t="s">
        <v>0</v>
      </c>
    </row>
    <row r="4" spans="1:8" ht="39.75" customHeight="1">
      <c r="A4" s="158" t="s">
        <v>9</v>
      </c>
      <c r="B4" s="158" t="s">
        <v>1</v>
      </c>
      <c r="C4" s="158" t="s">
        <v>4</v>
      </c>
      <c r="D4" s="157" t="s">
        <v>23</v>
      </c>
      <c r="E4" s="157" t="s">
        <v>179</v>
      </c>
      <c r="F4" s="262" t="s">
        <v>238</v>
      </c>
      <c r="G4" s="262" t="s">
        <v>234</v>
      </c>
      <c r="H4" s="262" t="s">
        <v>229</v>
      </c>
    </row>
    <row r="5" spans="1:8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24" t="s">
        <v>113</v>
      </c>
      <c r="H5" s="24" t="s">
        <v>160</v>
      </c>
    </row>
    <row r="6" spans="1:8" ht="39.75" customHeight="1">
      <c r="A6" s="18" t="s">
        <v>13</v>
      </c>
      <c r="B6" s="18">
        <v>600</v>
      </c>
      <c r="C6" s="18">
        <v>60014</v>
      </c>
      <c r="D6" s="177" t="s">
        <v>180</v>
      </c>
      <c r="E6" s="18" t="s">
        <v>181</v>
      </c>
      <c r="F6" s="314">
        <v>160000</v>
      </c>
      <c r="G6" s="314">
        <v>120096</v>
      </c>
      <c r="H6" s="314">
        <f>G6/F6%</f>
        <v>75.06</v>
      </c>
    </row>
    <row r="7" spans="1:8" ht="39.75" customHeight="1">
      <c r="A7" s="313" t="s">
        <v>14</v>
      </c>
      <c r="B7" s="18">
        <v>600</v>
      </c>
      <c r="C7" s="18">
        <v>60014</v>
      </c>
      <c r="D7" s="316" t="s">
        <v>248</v>
      </c>
      <c r="E7" s="18" t="s">
        <v>181</v>
      </c>
      <c r="F7" s="315">
        <v>1000000</v>
      </c>
      <c r="G7" s="315">
        <v>1000000</v>
      </c>
      <c r="H7" s="314">
        <f>G7/F7%</f>
        <v>100</v>
      </c>
    </row>
    <row r="8" spans="1:8" ht="20.25" customHeight="1">
      <c r="A8" s="616" t="s">
        <v>21</v>
      </c>
      <c r="B8" s="617"/>
      <c r="C8" s="617"/>
      <c r="D8" s="618"/>
      <c r="E8" s="176"/>
      <c r="F8" s="307">
        <f>SUM(F6:F7)</f>
        <v>1160000</v>
      </c>
      <c r="G8" s="307">
        <f>SUM(G6:G7)</f>
        <v>1120096</v>
      </c>
      <c r="H8" s="314">
        <f>G8/F8%</f>
        <v>96.56</v>
      </c>
    </row>
  </sheetData>
  <mergeCells count="3">
    <mergeCell ref="A2:F2"/>
    <mergeCell ref="A8:D8"/>
    <mergeCell ref="E1:F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02"/>
  <sheetViews>
    <sheetView showGridLines="0" workbookViewId="0">
      <selection activeCell="I11" sqref="I11"/>
    </sheetView>
  </sheetViews>
  <sheetFormatPr defaultRowHeight="12.75"/>
  <cols>
    <col min="4" max="4" width="39.140625" customWidth="1"/>
    <col min="5" max="5" width="15.140625" customWidth="1"/>
    <col min="6" max="7" width="15.28515625" customWidth="1"/>
    <col min="8" max="8" width="6.85546875" customWidth="1"/>
  </cols>
  <sheetData>
    <row r="1" spans="1:8">
      <c r="E1" s="657"/>
      <c r="F1" s="417"/>
      <c r="G1" s="449"/>
      <c r="H1" s="449"/>
    </row>
    <row r="2" spans="1:8">
      <c r="B2" s="405"/>
      <c r="C2" s="405"/>
      <c r="E2" s="658"/>
      <c r="F2" s="418"/>
      <c r="G2" s="449"/>
      <c r="H2" s="449"/>
    </row>
    <row r="3" spans="1:8" ht="15">
      <c r="B3" s="405"/>
      <c r="C3" s="405"/>
      <c r="D3" s="161" t="s">
        <v>283</v>
      </c>
      <c r="E3" s="658"/>
      <c r="F3" s="418"/>
      <c r="G3" s="449"/>
      <c r="H3" s="449"/>
    </row>
    <row r="4" spans="1:8" ht="15">
      <c r="A4" s="162"/>
      <c r="B4" s="163"/>
      <c r="C4" s="163"/>
      <c r="D4" s="164" t="s">
        <v>183</v>
      </c>
      <c r="E4" s="658"/>
      <c r="F4" s="418"/>
      <c r="G4" s="449" t="s">
        <v>262</v>
      </c>
      <c r="H4" s="449"/>
    </row>
    <row r="5" spans="1:8" ht="15">
      <c r="A5" s="162"/>
      <c r="B5" s="163"/>
      <c r="C5" s="163"/>
      <c r="D5" s="164" t="s">
        <v>284</v>
      </c>
      <c r="E5" s="162"/>
      <c r="F5" s="162"/>
    </row>
    <row r="6" spans="1:8" ht="15.75" thickBot="1">
      <c r="A6" s="162"/>
      <c r="B6" s="163"/>
      <c r="C6" s="163"/>
      <c r="D6" s="165"/>
      <c r="E6" s="162"/>
      <c r="F6" s="162"/>
    </row>
    <row r="7" spans="1:8">
      <c r="A7" s="659" t="s">
        <v>9</v>
      </c>
      <c r="B7" s="661" t="s">
        <v>1</v>
      </c>
      <c r="C7" s="661" t="s">
        <v>4</v>
      </c>
      <c r="D7" s="661" t="s">
        <v>24</v>
      </c>
      <c r="E7" s="663" t="s">
        <v>184</v>
      </c>
      <c r="F7" s="664"/>
      <c r="G7" s="664"/>
      <c r="H7" s="641" t="s">
        <v>229</v>
      </c>
    </row>
    <row r="8" spans="1:8" ht="90" thickBot="1">
      <c r="A8" s="660"/>
      <c r="B8" s="662"/>
      <c r="C8" s="662"/>
      <c r="D8" s="662"/>
      <c r="E8" s="412" t="s">
        <v>238</v>
      </c>
      <c r="F8" s="412" t="s">
        <v>234</v>
      </c>
      <c r="G8" s="438" t="s">
        <v>185</v>
      </c>
      <c r="H8" s="642"/>
    </row>
    <row r="9" spans="1:8">
      <c r="A9" s="320" t="s">
        <v>13</v>
      </c>
      <c r="B9" s="321" t="s">
        <v>14</v>
      </c>
      <c r="C9" s="322" t="s">
        <v>15</v>
      </c>
      <c r="D9" s="321" t="s">
        <v>137</v>
      </c>
      <c r="E9" s="323" t="s">
        <v>111</v>
      </c>
      <c r="F9" s="419" t="s">
        <v>113</v>
      </c>
      <c r="G9" s="439" t="s">
        <v>160</v>
      </c>
      <c r="H9" s="445" t="s">
        <v>161</v>
      </c>
    </row>
    <row r="10" spans="1:8" ht="15" customHeight="1" thickBot="1">
      <c r="A10" s="185" t="s">
        <v>13</v>
      </c>
      <c r="B10" s="186" t="s">
        <v>34</v>
      </c>
      <c r="C10" s="187"/>
      <c r="D10" s="271" t="s">
        <v>35</v>
      </c>
      <c r="E10" s="243">
        <f>SUM(E11:E24)</f>
        <v>8647916</v>
      </c>
      <c r="F10" s="243">
        <f>SUM(F11:F24)</f>
        <v>7024752.1699999999</v>
      </c>
      <c r="G10" s="243">
        <f>SUM(G11:G24)</f>
        <v>5140720</v>
      </c>
      <c r="H10" s="446">
        <f>F10/E10%</f>
        <v>81.23057821098169</v>
      </c>
    </row>
    <row r="11" spans="1:8" ht="48.75" customHeight="1">
      <c r="A11" s="189"/>
      <c r="B11" s="190"/>
      <c r="C11" s="665" t="s">
        <v>38</v>
      </c>
      <c r="D11" s="272" t="s">
        <v>285</v>
      </c>
      <c r="E11" s="668">
        <v>189000</v>
      </c>
      <c r="F11" s="413">
        <v>0</v>
      </c>
      <c r="G11" s="440">
        <v>0</v>
      </c>
      <c r="H11" s="620">
        <f>F11/E11%</f>
        <v>0</v>
      </c>
    </row>
    <row r="12" spans="1:8" ht="51" customHeight="1">
      <c r="A12" s="189"/>
      <c r="B12" s="190"/>
      <c r="C12" s="666"/>
      <c r="D12" s="272" t="s">
        <v>286</v>
      </c>
      <c r="E12" s="669"/>
      <c r="F12" s="407">
        <v>12500</v>
      </c>
      <c r="G12" s="440"/>
      <c r="H12" s="620"/>
    </row>
    <row r="13" spans="1:8" ht="30" customHeight="1">
      <c r="A13" s="189"/>
      <c r="B13" s="190"/>
      <c r="C13" s="667"/>
      <c r="D13" s="272" t="s">
        <v>287</v>
      </c>
      <c r="E13" s="648"/>
      <c r="F13" s="407">
        <v>41820</v>
      </c>
      <c r="G13" s="440"/>
      <c r="H13" s="620"/>
    </row>
    <row r="14" spans="1:8" ht="30" customHeight="1">
      <c r="A14" s="189"/>
      <c r="B14" s="190"/>
      <c r="C14" s="191" t="s">
        <v>38</v>
      </c>
      <c r="D14" s="273" t="s">
        <v>187</v>
      </c>
      <c r="E14" s="420">
        <v>195059</v>
      </c>
      <c r="F14" s="420">
        <v>194712.37</v>
      </c>
      <c r="G14" s="440">
        <v>0</v>
      </c>
      <c r="H14" s="447">
        <f t="shared" ref="H14:H23" si="0">F14/E14%</f>
        <v>99.822294792857548</v>
      </c>
    </row>
    <row r="15" spans="1:8" ht="30" customHeight="1">
      <c r="A15" s="189"/>
      <c r="B15" s="190"/>
      <c r="C15" s="191" t="s">
        <v>38</v>
      </c>
      <c r="D15" s="272" t="s">
        <v>188</v>
      </c>
      <c r="E15" s="413">
        <v>275380</v>
      </c>
      <c r="F15" s="413">
        <v>274620.33</v>
      </c>
      <c r="G15" s="440">
        <v>0</v>
      </c>
      <c r="H15" s="447">
        <f t="shared" si="0"/>
        <v>99.724137555378022</v>
      </c>
    </row>
    <row r="16" spans="1:8" ht="30" customHeight="1">
      <c r="A16" s="189"/>
      <c r="B16" s="190"/>
      <c r="C16" s="191" t="s">
        <v>38</v>
      </c>
      <c r="D16" s="272" t="s">
        <v>189</v>
      </c>
      <c r="E16" s="413">
        <v>6477316</v>
      </c>
      <c r="F16" s="413">
        <v>6267106.8099999996</v>
      </c>
      <c r="G16" s="441">
        <v>5140720</v>
      </c>
      <c r="H16" s="447">
        <f t="shared" si="0"/>
        <v>96.75468681781156</v>
      </c>
    </row>
    <row r="17" spans="1:8" ht="30" customHeight="1">
      <c r="A17" s="189"/>
      <c r="B17" s="190"/>
      <c r="C17" s="191" t="s">
        <v>38</v>
      </c>
      <c r="D17" s="274" t="s">
        <v>225</v>
      </c>
      <c r="E17" s="413">
        <v>920000</v>
      </c>
      <c r="F17" s="413">
        <v>17835</v>
      </c>
      <c r="G17" s="440">
        <v>0</v>
      </c>
      <c r="H17" s="447">
        <f t="shared" si="0"/>
        <v>1.9385869565217391</v>
      </c>
    </row>
    <row r="18" spans="1:8" ht="63" customHeight="1">
      <c r="A18" s="189"/>
      <c r="B18" s="190"/>
      <c r="C18" s="191" t="s">
        <v>38</v>
      </c>
      <c r="D18" s="274" t="s">
        <v>288</v>
      </c>
      <c r="E18" s="407">
        <v>200000</v>
      </c>
      <c r="F18" s="407">
        <v>0</v>
      </c>
      <c r="G18" s="440">
        <v>0</v>
      </c>
      <c r="H18" s="447">
        <f t="shared" si="0"/>
        <v>0</v>
      </c>
    </row>
    <row r="19" spans="1:8" ht="61.5" customHeight="1">
      <c r="A19" s="189"/>
      <c r="B19" s="190"/>
      <c r="C19" s="191" t="s">
        <v>38</v>
      </c>
      <c r="D19" s="274" t="s">
        <v>313</v>
      </c>
      <c r="E19" s="407">
        <v>11000</v>
      </c>
      <c r="F19" s="407">
        <v>0</v>
      </c>
      <c r="G19" s="440">
        <v>0</v>
      </c>
      <c r="H19" s="447">
        <f t="shared" si="0"/>
        <v>0</v>
      </c>
    </row>
    <row r="20" spans="1:8" ht="61.5" customHeight="1">
      <c r="A20" s="189"/>
      <c r="B20" s="190"/>
      <c r="C20" s="191" t="s">
        <v>38</v>
      </c>
      <c r="D20" s="274" t="s">
        <v>289</v>
      </c>
      <c r="E20" s="407">
        <v>12000</v>
      </c>
      <c r="F20" s="407">
        <v>7169.67</v>
      </c>
      <c r="G20" s="440">
        <v>0</v>
      </c>
      <c r="H20" s="447">
        <f t="shared" si="0"/>
        <v>59.747250000000001</v>
      </c>
    </row>
    <row r="21" spans="1:8" ht="49.5" customHeight="1">
      <c r="A21" s="189"/>
      <c r="B21" s="190"/>
      <c r="C21" s="191" t="s">
        <v>38</v>
      </c>
      <c r="D21" s="421" t="s">
        <v>290</v>
      </c>
      <c r="E21" s="407">
        <v>40000</v>
      </c>
      <c r="F21" s="407">
        <v>39999.99</v>
      </c>
      <c r="G21" s="440">
        <v>0</v>
      </c>
      <c r="H21" s="447">
        <f t="shared" si="0"/>
        <v>99.999974999999992</v>
      </c>
    </row>
    <row r="22" spans="1:8" ht="30" customHeight="1">
      <c r="A22" s="189"/>
      <c r="B22" s="190"/>
      <c r="C22" s="191" t="s">
        <v>38</v>
      </c>
      <c r="D22" s="275" t="s">
        <v>224</v>
      </c>
      <c r="E22" s="409">
        <v>28161</v>
      </c>
      <c r="F22" s="409">
        <v>28161</v>
      </c>
      <c r="G22" s="440">
        <v>0</v>
      </c>
      <c r="H22" s="447">
        <f t="shared" si="0"/>
        <v>100</v>
      </c>
    </row>
    <row r="23" spans="1:8" ht="30" customHeight="1">
      <c r="A23" s="189"/>
      <c r="B23" s="192"/>
      <c r="C23" s="670" t="s">
        <v>38</v>
      </c>
      <c r="D23" s="276" t="s">
        <v>190</v>
      </c>
      <c r="E23" s="671">
        <v>300000</v>
      </c>
      <c r="F23" s="406">
        <v>140827</v>
      </c>
      <c r="G23" s="628">
        <v>0</v>
      </c>
      <c r="H23" s="621">
        <f t="shared" si="0"/>
        <v>46.94233333333333</v>
      </c>
    </row>
    <row r="24" spans="1:8" ht="30" customHeight="1">
      <c r="A24" s="189"/>
      <c r="B24" s="192"/>
      <c r="C24" s="667"/>
      <c r="D24" s="276" t="s">
        <v>191</v>
      </c>
      <c r="E24" s="671"/>
      <c r="F24" s="407"/>
      <c r="G24" s="632"/>
      <c r="H24" s="621"/>
    </row>
    <row r="25" spans="1:8" ht="30" customHeight="1" thickBot="1">
      <c r="A25" s="185" t="s">
        <v>14</v>
      </c>
      <c r="B25" s="194">
        <v>600</v>
      </c>
      <c r="C25" s="168"/>
      <c r="D25" s="271" t="s">
        <v>47</v>
      </c>
      <c r="E25" s="245">
        <f>SUM(E26:E36)</f>
        <v>2113855</v>
      </c>
      <c r="F25" s="245">
        <f>SUM(F26:F36)</f>
        <v>1296977.25</v>
      </c>
      <c r="G25" s="245">
        <f>SUM(G26:G33)</f>
        <v>0</v>
      </c>
      <c r="H25" s="446">
        <f>F25/E25%</f>
        <v>61.356017796868755</v>
      </c>
    </row>
    <row r="26" spans="1:8" ht="30" customHeight="1">
      <c r="A26" s="189"/>
      <c r="B26" s="192"/>
      <c r="C26" s="169">
        <v>60014</v>
      </c>
      <c r="D26" s="277" t="s">
        <v>180</v>
      </c>
      <c r="E26" s="247">
        <v>160000</v>
      </c>
      <c r="F26" s="409">
        <v>120096</v>
      </c>
      <c r="G26" s="442">
        <v>0</v>
      </c>
      <c r="H26" s="447">
        <f t="shared" ref="H26:H36" si="1">F26/E26%</f>
        <v>75.06</v>
      </c>
    </row>
    <row r="27" spans="1:8" ht="31.5" customHeight="1">
      <c r="A27" s="189"/>
      <c r="B27" s="192"/>
      <c r="C27" s="170">
        <v>60014</v>
      </c>
      <c r="D27" s="275" t="s">
        <v>226</v>
      </c>
      <c r="E27" s="409">
        <v>1000000</v>
      </c>
      <c r="F27" s="409">
        <v>1000000</v>
      </c>
      <c r="G27" s="442">
        <v>0</v>
      </c>
      <c r="H27" s="447">
        <f t="shared" si="1"/>
        <v>100</v>
      </c>
    </row>
    <row r="28" spans="1:8" ht="30" customHeight="1">
      <c r="A28" s="189"/>
      <c r="B28" s="192"/>
      <c r="C28" s="410">
        <v>60016</v>
      </c>
      <c r="D28" s="272" t="s">
        <v>192</v>
      </c>
      <c r="E28" s="407">
        <v>820261</v>
      </c>
      <c r="F28" s="407">
        <v>113131.25</v>
      </c>
      <c r="G28" s="442">
        <v>0</v>
      </c>
      <c r="H28" s="447">
        <f t="shared" si="1"/>
        <v>13.792103976661085</v>
      </c>
    </row>
    <row r="29" spans="1:8" ht="46.5" customHeight="1">
      <c r="A29" s="189"/>
      <c r="B29" s="192"/>
      <c r="C29" s="195">
        <v>60016</v>
      </c>
      <c r="D29" s="272" t="s">
        <v>291</v>
      </c>
      <c r="E29" s="407">
        <v>17034</v>
      </c>
      <c r="F29" s="407">
        <v>3690</v>
      </c>
      <c r="G29" s="442">
        <v>0</v>
      </c>
      <c r="H29" s="447">
        <f t="shared" si="1"/>
        <v>21.662557238464249</v>
      </c>
    </row>
    <row r="30" spans="1:8" ht="45.75" customHeight="1">
      <c r="A30" s="189"/>
      <c r="B30" s="192"/>
      <c r="C30" s="195">
        <v>60016</v>
      </c>
      <c r="D30" s="272" t="s">
        <v>292</v>
      </c>
      <c r="E30" s="407">
        <v>30000</v>
      </c>
      <c r="F30" s="407">
        <v>0</v>
      </c>
      <c r="G30" s="442">
        <v>0</v>
      </c>
      <c r="H30" s="447">
        <f t="shared" si="1"/>
        <v>0</v>
      </c>
    </row>
    <row r="31" spans="1:8" ht="46.5" customHeight="1">
      <c r="A31" s="189"/>
      <c r="B31" s="192"/>
      <c r="C31" s="195">
        <v>60016</v>
      </c>
      <c r="D31" s="277" t="s">
        <v>293</v>
      </c>
      <c r="E31" s="250">
        <v>18000</v>
      </c>
      <c r="F31" s="250">
        <v>18000</v>
      </c>
      <c r="G31" s="442">
        <v>0</v>
      </c>
      <c r="H31" s="447">
        <f t="shared" si="1"/>
        <v>100</v>
      </c>
    </row>
    <row r="32" spans="1:8" ht="44.25" customHeight="1">
      <c r="A32" s="189"/>
      <c r="B32" s="192"/>
      <c r="C32" s="195">
        <v>60016</v>
      </c>
      <c r="D32" s="277" t="s">
        <v>294</v>
      </c>
      <c r="E32" s="250">
        <v>13530</v>
      </c>
      <c r="F32" s="250">
        <v>13530</v>
      </c>
      <c r="G32" s="442">
        <v>0</v>
      </c>
      <c r="H32" s="447">
        <f t="shared" si="1"/>
        <v>99.999999999999986</v>
      </c>
    </row>
    <row r="33" spans="1:8" ht="44.25" customHeight="1">
      <c r="A33" s="189"/>
      <c r="B33" s="192"/>
      <c r="C33" s="195">
        <v>60016</v>
      </c>
      <c r="D33" s="277" t="s">
        <v>295</v>
      </c>
      <c r="E33" s="250">
        <v>13530</v>
      </c>
      <c r="F33" s="250">
        <v>13530</v>
      </c>
      <c r="G33" s="442">
        <v>0</v>
      </c>
      <c r="H33" s="447">
        <f t="shared" si="1"/>
        <v>99.999999999999986</v>
      </c>
    </row>
    <row r="34" spans="1:8" ht="33.75" customHeight="1">
      <c r="A34" s="189"/>
      <c r="B34" s="192"/>
      <c r="C34" s="195">
        <v>60095</v>
      </c>
      <c r="D34" s="277" t="s">
        <v>193</v>
      </c>
      <c r="E34" s="249">
        <v>32500</v>
      </c>
      <c r="F34" s="249">
        <v>6000</v>
      </c>
      <c r="G34" s="442">
        <v>0</v>
      </c>
      <c r="H34" s="447">
        <f t="shared" si="1"/>
        <v>18.46153846153846</v>
      </c>
    </row>
    <row r="35" spans="1:8" ht="33.75" customHeight="1">
      <c r="A35" s="189"/>
      <c r="B35" s="192"/>
      <c r="C35" s="195">
        <v>60095</v>
      </c>
      <c r="D35" s="422" t="s">
        <v>296</v>
      </c>
      <c r="E35" s="250">
        <v>3000</v>
      </c>
      <c r="F35" s="250">
        <v>3000</v>
      </c>
      <c r="G35" s="442">
        <v>0</v>
      </c>
      <c r="H35" s="447">
        <f t="shared" si="1"/>
        <v>100</v>
      </c>
    </row>
    <row r="36" spans="1:8" ht="33.75" customHeight="1">
      <c r="A36" s="189"/>
      <c r="B36" s="192"/>
      <c r="C36" s="195">
        <v>60095</v>
      </c>
      <c r="D36" s="422" t="s">
        <v>297</v>
      </c>
      <c r="E36" s="250">
        <v>6000</v>
      </c>
      <c r="F36" s="250">
        <v>6000</v>
      </c>
      <c r="G36" s="442">
        <v>0</v>
      </c>
      <c r="H36" s="447">
        <f t="shared" si="1"/>
        <v>100</v>
      </c>
    </row>
    <row r="37" spans="1:8" ht="30" customHeight="1" thickBot="1">
      <c r="A37" s="185" t="s">
        <v>15</v>
      </c>
      <c r="B37" s="194"/>
      <c r="C37" s="268"/>
      <c r="D37" s="278" t="s">
        <v>50</v>
      </c>
      <c r="E37" s="269">
        <f xml:space="preserve"> SUM(E38:E40)</f>
        <v>271759</v>
      </c>
      <c r="F37" s="269">
        <f xml:space="preserve"> SUM(F38:F40)</f>
        <v>53661.880000000005</v>
      </c>
      <c r="G37" s="269">
        <f>G38+G40</f>
        <v>249759</v>
      </c>
      <c r="H37" s="446">
        <f>F37/E37%</f>
        <v>19.746128003120411</v>
      </c>
    </row>
    <row r="38" spans="1:8" ht="84" customHeight="1">
      <c r="A38" s="189"/>
      <c r="B38" s="192"/>
      <c r="C38" s="222">
        <v>63095</v>
      </c>
      <c r="D38" s="281" t="s">
        <v>228</v>
      </c>
      <c r="E38" s="270">
        <v>249759</v>
      </c>
      <c r="F38" s="270">
        <v>31661.88</v>
      </c>
      <c r="G38" s="270">
        <v>249759</v>
      </c>
      <c r="H38" s="303">
        <f t="shared" ref="H38:H40" si="2">F38/E38%</f>
        <v>12.676972601587931</v>
      </c>
    </row>
    <row r="39" spans="1:8" ht="31.5" customHeight="1">
      <c r="A39" s="189"/>
      <c r="B39" s="192"/>
      <c r="C39" s="410">
        <v>63095</v>
      </c>
      <c r="D39" s="423" t="s">
        <v>298</v>
      </c>
      <c r="E39" s="250">
        <v>4500</v>
      </c>
      <c r="F39" s="250">
        <v>4500</v>
      </c>
      <c r="G39" s="442">
        <v>0</v>
      </c>
      <c r="H39" s="447">
        <f t="shared" si="2"/>
        <v>100</v>
      </c>
    </row>
    <row r="40" spans="1:8" ht="30" customHeight="1">
      <c r="A40" s="189"/>
      <c r="B40" s="192"/>
      <c r="C40" s="410">
        <v>63095</v>
      </c>
      <c r="D40" s="423" t="s">
        <v>299</v>
      </c>
      <c r="E40" s="250">
        <v>17500</v>
      </c>
      <c r="F40" s="250">
        <v>17500</v>
      </c>
      <c r="G40" s="442">
        <v>0</v>
      </c>
      <c r="H40" s="447">
        <f t="shared" si="2"/>
        <v>100</v>
      </c>
    </row>
    <row r="41" spans="1:8" ht="30" customHeight="1" thickBot="1">
      <c r="A41" s="185" t="s">
        <v>137</v>
      </c>
      <c r="B41" s="194">
        <v>700</v>
      </c>
      <c r="C41" s="168"/>
      <c r="D41" s="271" t="s">
        <v>51</v>
      </c>
      <c r="E41" s="245">
        <f xml:space="preserve"> SUM(E42:E45)</f>
        <v>683212</v>
      </c>
      <c r="F41" s="245">
        <f xml:space="preserve"> SUM(F42:F45)</f>
        <v>197104.01</v>
      </c>
      <c r="G41" s="245">
        <f xml:space="preserve"> SUM(G42:G45)</f>
        <v>0</v>
      </c>
      <c r="H41" s="446">
        <f>F41/E41%</f>
        <v>28.849611833515805</v>
      </c>
    </row>
    <row r="42" spans="1:8" ht="25.5" customHeight="1">
      <c r="A42" s="196"/>
      <c r="B42" s="197"/>
      <c r="C42" s="655">
        <v>70005</v>
      </c>
      <c r="D42" s="279" t="s">
        <v>194</v>
      </c>
      <c r="E42" s="646">
        <v>113201</v>
      </c>
      <c r="F42" s="424"/>
      <c r="G42" s="656">
        <v>0</v>
      </c>
      <c r="H42" s="620">
        <f t="shared" ref="H42:H45" si="3">F42/E42%</f>
        <v>0</v>
      </c>
    </row>
    <row r="43" spans="1:8" ht="24.75" customHeight="1">
      <c r="A43" s="196"/>
      <c r="B43" s="198"/>
      <c r="C43" s="622"/>
      <c r="D43" s="280" t="s">
        <v>300</v>
      </c>
      <c r="E43" s="651"/>
      <c r="F43" s="408">
        <v>0</v>
      </c>
      <c r="G43" s="652"/>
      <c r="H43" s="620"/>
    </row>
    <row r="44" spans="1:8" ht="30" customHeight="1">
      <c r="A44" s="196"/>
      <c r="B44" s="198"/>
      <c r="C44" s="634"/>
      <c r="D44" s="425" t="s">
        <v>301</v>
      </c>
      <c r="E44" s="637"/>
      <c r="F44" s="407">
        <v>16764.91</v>
      </c>
      <c r="G44" s="632"/>
      <c r="H44" s="620"/>
    </row>
    <row r="45" spans="1:8" ht="30" customHeight="1">
      <c r="A45" s="199"/>
      <c r="B45" s="200"/>
      <c r="C45" s="195">
        <v>70095</v>
      </c>
      <c r="D45" s="201" t="s">
        <v>195</v>
      </c>
      <c r="E45" s="250">
        <v>570011</v>
      </c>
      <c r="F45" s="250">
        <v>180339.1</v>
      </c>
      <c r="G45" s="440">
        <v>0</v>
      </c>
      <c r="H45" s="448">
        <f t="shared" si="3"/>
        <v>31.637828041914982</v>
      </c>
    </row>
    <row r="46" spans="1:8" ht="30" customHeight="1" thickBot="1">
      <c r="A46" s="218" t="s">
        <v>111</v>
      </c>
      <c r="B46" s="219">
        <v>750</v>
      </c>
      <c r="C46" s="168"/>
      <c r="D46" s="188" t="s">
        <v>57</v>
      </c>
      <c r="E46" s="245">
        <f>SUM(E47:E50)</f>
        <v>289500</v>
      </c>
      <c r="F46" s="245">
        <f>SUM(F47:F50)</f>
        <v>274495.92</v>
      </c>
      <c r="G46" s="245">
        <f xml:space="preserve"> SUM(G47:G49)</f>
        <v>0</v>
      </c>
      <c r="H46" s="446">
        <f>F46/E46%</f>
        <v>94.817243523316051</v>
      </c>
    </row>
    <row r="47" spans="1:8" ht="30" customHeight="1">
      <c r="A47" s="196"/>
      <c r="B47" s="198"/>
      <c r="C47" s="169">
        <v>75023</v>
      </c>
      <c r="D47" s="202" t="s">
        <v>196</v>
      </c>
      <c r="E47" s="426">
        <v>242000</v>
      </c>
      <c r="F47" s="427">
        <v>233317.93</v>
      </c>
      <c r="G47" s="442">
        <v>0</v>
      </c>
      <c r="H47" s="447">
        <f t="shared" ref="H47:H49" si="4">F47/E47%</f>
        <v>96.412367768595033</v>
      </c>
    </row>
    <row r="48" spans="1:8" ht="30" customHeight="1">
      <c r="A48" s="196"/>
      <c r="B48" s="198"/>
      <c r="C48" s="428">
        <v>75023</v>
      </c>
      <c r="D48" s="429" t="s">
        <v>302</v>
      </c>
      <c r="E48" s="430">
        <v>12500</v>
      </c>
      <c r="F48" s="430">
        <v>7380</v>
      </c>
      <c r="G48" s="442">
        <v>0</v>
      </c>
      <c r="H48" s="448">
        <f t="shared" si="4"/>
        <v>59.04</v>
      </c>
    </row>
    <row r="49" spans="1:8" ht="30" customHeight="1">
      <c r="A49" s="203"/>
      <c r="B49" s="204"/>
      <c r="C49" s="622">
        <v>75023</v>
      </c>
      <c r="D49" s="205" t="s">
        <v>194</v>
      </c>
      <c r="E49" s="653">
        <v>35000</v>
      </c>
      <c r="F49" s="431"/>
      <c r="G49" s="628">
        <v>0</v>
      </c>
      <c r="H49" s="620">
        <f t="shared" si="4"/>
        <v>0</v>
      </c>
    </row>
    <row r="50" spans="1:8" ht="30" customHeight="1">
      <c r="A50" s="203"/>
      <c r="B50" s="204"/>
      <c r="C50" s="622"/>
      <c r="D50" s="193" t="s">
        <v>197</v>
      </c>
      <c r="E50" s="654"/>
      <c r="F50" s="249">
        <v>33797.99</v>
      </c>
      <c r="G50" s="632"/>
      <c r="H50" s="620"/>
    </row>
    <row r="51" spans="1:8" ht="30" customHeight="1" thickBot="1">
      <c r="A51" s="185" t="s">
        <v>16</v>
      </c>
      <c r="B51" s="194">
        <v>754</v>
      </c>
      <c r="C51" s="168"/>
      <c r="D51" s="206" t="s">
        <v>198</v>
      </c>
      <c r="E51" s="245">
        <f>SUM(E52:E58)</f>
        <v>239000</v>
      </c>
      <c r="F51" s="245">
        <f>SUM(F52:F58)</f>
        <v>18978.900000000001</v>
      </c>
      <c r="G51" s="245">
        <f xml:space="preserve"> SUM(G52:G54)</f>
        <v>0</v>
      </c>
      <c r="H51" s="446">
        <f>F51/E51%</f>
        <v>7.9409623430962348</v>
      </c>
    </row>
    <row r="52" spans="1:8" ht="22.5" customHeight="1">
      <c r="A52" s="189"/>
      <c r="B52" s="192"/>
      <c r="C52" s="169">
        <v>75412</v>
      </c>
      <c r="D52" s="207" t="s">
        <v>194</v>
      </c>
      <c r="E52" s="645">
        <v>11000</v>
      </c>
      <c r="F52" s="408"/>
      <c r="G52" s="652">
        <v>0</v>
      </c>
      <c r="H52" s="620">
        <f t="shared" ref="H52:H56" si="5">F52/E52%</f>
        <v>0</v>
      </c>
    </row>
    <row r="53" spans="1:8" ht="20.25" customHeight="1">
      <c r="A53" s="189"/>
      <c r="B53" s="192"/>
      <c r="C53" s="170"/>
      <c r="D53" s="193" t="s">
        <v>199</v>
      </c>
      <c r="E53" s="636"/>
      <c r="F53" s="407">
        <v>0</v>
      </c>
      <c r="G53" s="632"/>
      <c r="H53" s="620"/>
    </row>
    <row r="54" spans="1:8" ht="17.25" customHeight="1">
      <c r="A54" s="203"/>
      <c r="B54" s="204"/>
      <c r="C54" s="410">
        <v>75414</v>
      </c>
      <c r="D54" s="208" t="s">
        <v>194</v>
      </c>
      <c r="E54" s="624">
        <v>19000</v>
      </c>
      <c r="F54" s="626">
        <v>18978.900000000001</v>
      </c>
      <c r="G54" s="652">
        <v>0</v>
      </c>
      <c r="H54" s="621">
        <f t="shared" si="5"/>
        <v>99.888947368421057</v>
      </c>
    </row>
    <row r="55" spans="1:8" ht="19.5" customHeight="1">
      <c r="A55" s="203"/>
      <c r="B55" s="204"/>
      <c r="C55" s="411"/>
      <c r="D55" s="193" t="s">
        <v>199</v>
      </c>
      <c r="E55" s="636"/>
      <c r="F55" s="637"/>
      <c r="G55" s="632"/>
      <c r="H55" s="621"/>
    </row>
    <row r="56" spans="1:8" ht="21.75" customHeight="1">
      <c r="A56" s="203"/>
      <c r="B56" s="204"/>
      <c r="C56" s="410">
        <v>75416</v>
      </c>
      <c r="D56" s="208" t="s">
        <v>194</v>
      </c>
      <c r="E56" s="635">
        <v>209000</v>
      </c>
      <c r="F56" s="626">
        <v>0</v>
      </c>
      <c r="G56" s="628">
        <v>0</v>
      </c>
      <c r="H56" s="620">
        <f t="shared" si="5"/>
        <v>0</v>
      </c>
    </row>
    <row r="57" spans="1:8" ht="21.75" customHeight="1">
      <c r="A57" s="203"/>
      <c r="B57" s="204"/>
      <c r="C57" s="411"/>
      <c r="D57" s="193" t="s">
        <v>200</v>
      </c>
      <c r="E57" s="624"/>
      <c r="F57" s="651"/>
      <c r="G57" s="652"/>
      <c r="H57" s="620"/>
    </row>
    <row r="58" spans="1:8" ht="21.75" customHeight="1">
      <c r="A58" s="203"/>
      <c r="B58" s="204"/>
      <c r="C58" s="411"/>
      <c r="D58" s="172" t="s">
        <v>201</v>
      </c>
      <c r="E58" s="636"/>
      <c r="F58" s="637"/>
      <c r="G58" s="632"/>
      <c r="H58" s="620"/>
    </row>
    <row r="59" spans="1:8" ht="30" customHeight="1" thickBot="1">
      <c r="A59" s="185" t="s">
        <v>113</v>
      </c>
      <c r="B59" s="194">
        <v>801</v>
      </c>
      <c r="C59" s="209"/>
      <c r="D59" s="210" t="s">
        <v>202</v>
      </c>
      <c r="E59" s="253">
        <f>SUM(E60:E66)</f>
        <v>973900</v>
      </c>
      <c r="F59" s="253">
        <f>SUM(F60:F66)</f>
        <v>829229.04</v>
      </c>
      <c r="G59" s="253">
        <f>SUM(G60:G66)</f>
        <v>12999.99</v>
      </c>
      <c r="H59" s="446">
        <f>F59/E59%</f>
        <v>85.14519355169935</v>
      </c>
    </row>
    <row r="60" spans="1:8" ht="30" customHeight="1">
      <c r="A60" s="189"/>
      <c r="B60" s="192"/>
      <c r="C60" s="211">
        <v>80101</v>
      </c>
      <c r="D60" s="171" t="s">
        <v>203</v>
      </c>
      <c r="E60" s="254">
        <v>821200</v>
      </c>
      <c r="F60" s="432">
        <v>682544.99</v>
      </c>
      <c r="G60" s="442">
        <v>0</v>
      </c>
      <c r="H60" s="447">
        <f t="shared" ref="H60:H65" si="6">F60/E60%</f>
        <v>83.115561373599604</v>
      </c>
    </row>
    <row r="61" spans="1:8" ht="21.75" customHeight="1">
      <c r="A61" s="189"/>
      <c r="B61" s="192"/>
      <c r="C61" s="633">
        <v>80101</v>
      </c>
      <c r="D61" s="172" t="s">
        <v>194</v>
      </c>
      <c r="E61" s="635">
        <v>95200</v>
      </c>
      <c r="F61" s="406"/>
      <c r="G61" s="628">
        <v>0</v>
      </c>
      <c r="H61" s="620">
        <f t="shared" si="6"/>
        <v>0</v>
      </c>
    </row>
    <row r="62" spans="1:8" ht="21.75" customHeight="1">
      <c r="A62" s="212"/>
      <c r="B62" s="213"/>
      <c r="C62" s="634"/>
      <c r="D62" s="172" t="s">
        <v>303</v>
      </c>
      <c r="E62" s="636"/>
      <c r="F62" s="407">
        <v>86281.01</v>
      </c>
      <c r="G62" s="632"/>
      <c r="H62" s="620"/>
    </row>
    <row r="63" spans="1:8" ht="23.25" customHeight="1">
      <c r="A63" s="212"/>
      <c r="B63" s="213"/>
      <c r="C63" s="633">
        <v>80106</v>
      </c>
      <c r="D63" s="172" t="s">
        <v>194</v>
      </c>
      <c r="E63" s="635">
        <v>14500</v>
      </c>
      <c r="F63" s="626">
        <v>17431.5</v>
      </c>
      <c r="G63" s="628">
        <v>0</v>
      </c>
      <c r="H63" s="620">
        <f t="shared" si="6"/>
        <v>120.21724137931035</v>
      </c>
    </row>
    <row r="64" spans="1:8" ht="27" customHeight="1">
      <c r="A64" s="212"/>
      <c r="B64" s="213"/>
      <c r="C64" s="634"/>
      <c r="D64" s="214" t="s">
        <v>304</v>
      </c>
      <c r="E64" s="636"/>
      <c r="F64" s="637"/>
      <c r="G64" s="632"/>
      <c r="H64" s="620"/>
    </row>
    <row r="65" spans="1:8" ht="21" customHeight="1">
      <c r="A65" s="212"/>
      <c r="B65" s="213"/>
      <c r="C65" s="633">
        <v>80110</v>
      </c>
      <c r="D65" s="215" t="s">
        <v>194</v>
      </c>
      <c r="E65" s="635">
        <v>43000</v>
      </c>
      <c r="F65" s="647">
        <v>42971.54</v>
      </c>
      <c r="G65" s="649">
        <v>12999.99</v>
      </c>
      <c r="H65" s="621">
        <f t="shared" si="6"/>
        <v>99.933813953488368</v>
      </c>
    </row>
    <row r="66" spans="1:8" ht="30" customHeight="1">
      <c r="A66" s="212"/>
      <c r="B66" s="213"/>
      <c r="C66" s="634"/>
      <c r="D66" s="216" t="s">
        <v>305</v>
      </c>
      <c r="E66" s="636"/>
      <c r="F66" s="648"/>
      <c r="G66" s="650"/>
      <c r="H66" s="621"/>
    </row>
    <row r="67" spans="1:8" ht="30" customHeight="1" thickBot="1">
      <c r="A67" s="218" t="s">
        <v>160</v>
      </c>
      <c r="B67" s="219">
        <v>853</v>
      </c>
      <c r="C67" s="168"/>
      <c r="D67" s="220" t="s">
        <v>306</v>
      </c>
      <c r="E67" s="245">
        <f>E68</f>
        <v>156000</v>
      </c>
      <c r="F67" s="245">
        <f>F68</f>
        <v>156000</v>
      </c>
      <c r="G67" s="245">
        <f>G68</f>
        <v>0</v>
      </c>
      <c r="H67" s="446">
        <f>F67/E67%</f>
        <v>100</v>
      </c>
    </row>
    <row r="68" spans="1:8" ht="30" customHeight="1">
      <c r="A68" s="196"/>
      <c r="B68" s="221"/>
      <c r="C68" s="222">
        <v>85395</v>
      </c>
      <c r="D68" s="223" t="s">
        <v>307</v>
      </c>
      <c r="E68" s="255">
        <v>156000</v>
      </c>
      <c r="F68" s="407">
        <v>156000</v>
      </c>
      <c r="G68" s="442">
        <v>0</v>
      </c>
      <c r="H68" s="447">
        <f>F68/E68%</f>
        <v>100</v>
      </c>
    </row>
    <row r="69" spans="1:8" ht="30" customHeight="1" thickBot="1">
      <c r="A69" s="218" t="s">
        <v>161</v>
      </c>
      <c r="B69" s="219">
        <v>900</v>
      </c>
      <c r="C69" s="168"/>
      <c r="D69" s="220" t="s">
        <v>92</v>
      </c>
      <c r="E69" s="245">
        <f>SUM(E70:E89)</f>
        <v>1935745</v>
      </c>
      <c r="F69" s="245">
        <f>SUM(F70:F89)</f>
        <v>940830.30999999994</v>
      </c>
      <c r="G69" s="245">
        <f>SUM(G70:G89)</f>
        <v>236672.59000000003</v>
      </c>
      <c r="H69" s="446">
        <f>F69/E69%</f>
        <v>48.603008660748181</v>
      </c>
    </row>
    <row r="70" spans="1:8" ht="30" customHeight="1">
      <c r="A70" s="196"/>
      <c r="B70" s="221"/>
      <c r="C70" s="222">
        <v>90002</v>
      </c>
      <c r="D70" s="223" t="s">
        <v>204</v>
      </c>
      <c r="E70" s="255">
        <v>60000</v>
      </c>
      <c r="F70" s="407">
        <v>0</v>
      </c>
      <c r="G70" s="440">
        <v>0</v>
      </c>
      <c r="H70" s="146">
        <f t="shared" ref="H70:H88" si="7">F70/E70%</f>
        <v>0</v>
      </c>
    </row>
    <row r="71" spans="1:8" ht="20.25" customHeight="1">
      <c r="A71" s="196"/>
      <c r="B71" s="221"/>
      <c r="C71" s="633">
        <v>90002</v>
      </c>
      <c r="D71" s="232" t="s">
        <v>194</v>
      </c>
      <c r="E71" s="630">
        <v>8000</v>
      </c>
      <c r="F71" s="630">
        <v>0</v>
      </c>
      <c r="G71" s="628">
        <v>0</v>
      </c>
      <c r="H71" s="620">
        <f t="shared" si="7"/>
        <v>0</v>
      </c>
    </row>
    <row r="72" spans="1:8" ht="25.5" customHeight="1">
      <c r="A72" s="196"/>
      <c r="B72" s="221"/>
      <c r="C72" s="634"/>
      <c r="D72" s="433" t="s">
        <v>308</v>
      </c>
      <c r="E72" s="631"/>
      <c r="F72" s="631"/>
      <c r="G72" s="632"/>
      <c r="H72" s="620"/>
    </row>
    <row r="73" spans="1:8" ht="30" customHeight="1">
      <c r="A73" s="196"/>
      <c r="B73" s="221"/>
      <c r="C73" s="195">
        <v>90002</v>
      </c>
      <c r="D73" s="174" t="s">
        <v>309</v>
      </c>
      <c r="E73" s="250">
        <v>30573</v>
      </c>
      <c r="F73" s="250">
        <v>30000</v>
      </c>
      <c r="G73" s="440">
        <v>0</v>
      </c>
      <c r="H73" s="447">
        <f t="shared" si="7"/>
        <v>98.12579727210283</v>
      </c>
    </row>
    <row r="74" spans="1:8" ht="30" customHeight="1">
      <c r="A74" s="196"/>
      <c r="B74" s="221"/>
      <c r="C74" s="410">
        <v>90004</v>
      </c>
      <c r="D74" s="224" t="s">
        <v>205</v>
      </c>
      <c r="E74" s="407">
        <v>137000</v>
      </c>
      <c r="F74" s="407">
        <v>135775.04000000001</v>
      </c>
      <c r="G74" s="443">
        <v>118917.13</v>
      </c>
      <c r="H74" s="447">
        <f t="shared" si="7"/>
        <v>99.105868613138696</v>
      </c>
    </row>
    <row r="75" spans="1:8" ht="30" customHeight="1">
      <c r="A75" s="196"/>
      <c r="B75" s="221"/>
      <c r="C75" s="410">
        <v>90004</v>
      </c>
      <c r="D75" s="224" t="s">
        <v>206</v>
      </c>
      <c r="E75" s="407">
        <v>50000</v>
      </c>
      <c r="F75" s="407">
        <v>49656.86</v>
      </c>
      <c r="G75" s="444">
        <v>0</v>
      </c>
      <c r="H75" s="447">
        <f t="shared" si="7"/>
        <v>99.313720000000004</v>
      </c>
    </row>
    <row r="76" spans="1:8" ht="30" customHeight="1">
      <c r="A76" s="196"/>
      <c r="B76" s="221"/>
      <c r="C76" s="410">
        <v>90004</v>
      </c>
      <c r="D76" s="224" t="s">
        <v>207</v>
      </c>
      <c r="E76" s="407">
        <v>50000</v>
      </c>
      <c r="F76" s="407">
        <v>49111.5</v>
      </c>
      <c r="G76" s="443">
        <v>38534.33</v>
      </c>
      <c r="H76" s="447">
        <f t="shared" si="7"/>
        <v>98.222999999999999</v>
      </c>
    </row>
    <row r="77" spans="1:8" ht="30" customHeight="1">
      <c r="A77" s="196"/>
      <c r="B77" s="221"/>
      <c r="C77" s="410">
        <v>90004</v>
      </c>
      <c r="D77" s="224" t="s">
        <v>208</v>
      </c>
      <c r="E77" s="407">
        <v>170000</v>
      </c>
      <c r="F77" s="407">
        <v>104876.67</v>
      </c>
      <c r="G77" s="444">
        <v>0</v>
      </c>
      <c r="H77" s="447">
        <f t="shared" si="7"/>
        <v>61.692158823529411</v>
      </c>
    </row>
    <row r="78" spans="1:8" ht="30" customHeight="1">
      <c r="A78" s="196"/>
      <c r="B78" s="221"/>
      <c r="C78" s="410">
        <v>90004</v>
      </c>
      <c r="D78" s="224" t="s">
        <v>209</v>
      </c>
      <c r="E78" s="407">
        <v>170000</v>
      </c>
      <c r="F78" s="407">
        <v>98540.800000000003</v>
      </c>
      <c r="G78" s="443">
        <v>79221.13</v>
      </c>
      <c r="H78" s="447">
        <f t="shared" si="7"/>
        <v>57.96517647058824</v>
      </c>
    </row>
    <row r="79" spans="1:8" ht="30" customHeight="1">
      <c r="A79" s="196"/>
      <c r="B79" s="221"/>
      <c r="C79" s="633">
        <v>90004</v>
      </c>
      <c r="D79" s="224" t="s">
        <v>194</v>
      </c>
      <c r="E79" s="635">
        <v>110500</v>
      </c>
      <c r="F79" s="626">
        <v>7625</v>
      </c>
      <c r="G79" s="628">
        <v>0</v>
      </c>
      <c r="H79" s="621">
        <f t="shared" si="7"/>
        <v>6.9004524886877832</v>
      </c>
    </row>
    <row r="80" spans="1:8" ht="30" customHeight="1">
      <c r="A80" s="196"/>
      <c r="B80" s="221"/>
      <c r="C80" s="634"/>
      <c r="D80" s="224" t="s">
        <v>227</v>
      </c>
      <c r="E80" s="636"/>
      <c r="F80" s="637"/>
      <c r="G80" s="632"/>
      <c r="H80" s="621"/>
    </row>
    <row r="81" spans="1:8" ht="30" customHeight="1">
      <c r="A81" s="217"/>
      <c r="B81" s="225"/>
      <c r="C81" s="195">
        <v>90013</v>
      </c>
      <c r="D81" s="172" t="s">
        <v>210</v>
      </c>
      <c r="E81" s="413">
        <v>446589</v>
      </c>
      <c r="F81" s="413">
        <v>430220.99</v>
      </c>
      <c r="G81" s="442">
        <v>0</v>
      </c>
      <c r="H81" s="447">
        <f t="shared" si="7"/>
        <v>96.334882856496677</v>
      </c>
    </row>
    <row r="82" spans="1:8" ht="30" customHeight="1">
      <c r="A82" s="217"/>
      <c r="B82" s="225"/>
      <c r="C82" s="195">
        <v>90015</v>
      </c>
      <c r="D82" s="173" t="s">
        <v>211</v>
      </c>
      <c r="E82" s="250">
        <v>520000</v>
      </c>
      <c r="F82" s="250">
        <v>0</v>
      </c>
      <c r="G82" s="442">
        <v>0</v>
      </c>
      <c r="H82" s="447">
        <f t="shared" si="7"/>
        <v>0</v>
      </c>
    </row>
    <row r="83" spans="1:8" ht="30" customHeight="1">
      <c r="A83" s="217"/>
      <c r="B83" s="225"/>
      <c r="C83" s="195">
        <v>90015</v>
      </c>
      <c r="D83" s="174" t="s">
        <v>212</v>
      </c>
      <c r="E83" s="250">
        <v>138000</v>
      </c>
      <c r="F83" s="250">
        <v>1834.42</v>
      </c>
      <c r="G83" s="442">
        <v>0</v>
      </c>
      <c r="H83" s="447">
        <f t="shared" si="7"/>
        <v>1.3292898550724639</v>
      </c>
    </row>
    <row r="84" spans="1:8" ht="30" customHeight="1">
      <c r="A84" s="217"/>
      <c r="B84" s="225"/>
      <c r="C84" s="195">
        <v>90015</v>
      </c>
      <c r="D84" s="174" t="s">
        <v>310</v>
      </c>
      <c r="E84" s="250">
        <v>12000</v>
      </c>
      <c r="F84" s="250">
        <v>11930.7</v>
      </c>
      <c r="G84" s="442">
        <v>0</v>
      </c>
      <c r="H84" s="447">
        <f t="shared" si="7"/>
        <v>99.422499999999999</v>
      </c>
    </row>
    <row r="85" spans="1:8" ht="30" customHeight="1">
      <c r="A85" s="217"/>
      <c r="B85" s="225"/>
      <c r="C85" s="195">
        <v>90095</v>
      </c>
      <c r="D85" s="174" t="s">
        <v>213</v>
      </c>
      <c r="E85" s="250">
        <v>12000</v>
      </c>
      <c r="F85" s="250">
        <v>6724.94</v>
      </c>
      <c r="G85" s="442">
        <v>0</v>
      </c>
      <c r="H85" s="447">
        <f t="shared" si="7"/>
        <v>56.041166666666662</v>
      </c>
    </row>
    <row r="86" spans="1:8" ht="30" customHeight="1">
      <c r="A86" s="217"/>
      <c r="B86" s="225"/>
      <c r="C86" s="195">
        <v>90095</v>
      </c>
      <c r="D86" s="174" t="s">
        <v>214</v>
      </c>
      <c r="E86" s="250">
        <v>8000</v>
      </c>
      <c r="F86" s="250">
        <v>4719.17</v>
      </c>
      <c r="G86" s="442">
        <v>0</v>
      </c>
      <c r="H86" s="447">
        <f t="shared" si="7"/>
        <v>58.989625000000004</v>
      </c>
    </row>
    <row r="87" spans="1:8" ht="30" customHeight="1">
      <c r="A87" s="217"/>
      <c r="B87" s="225"/>
      <c r="C87" s="195">
        <v>90095</v>
      </c>
      <c r="D87" s="173" t="s">
        <v>215</v>
      </c>
      <c r="E87" s="250">
        <v>8000</v>
      </c>
      <c r="F87" s="250">
        <v>4731.24</v>
      </c>
      <c r="G87" s="442">
        <v>0</v>
      </c>
      <c r="H87" s="447">
        <f t="shared" si="7"/>
        <v>59.140499999999996</v>
      </c>
    </row>
    <row r="88" spans="1:8" ht="30" customHeight="1">
      <c r="A88" s="217"/>
      <c r="B88" s="225"/>
      <c r="C88" s="633">
        <v>90095</v>
      </c>
      <c r="D88" s="232" t="s">
        <v>194</v>
      </c>
      <c r="E88" s="630">
        <v>5083</v>
      </c>
      <c r="F88" s="630">
        <v>5082.9799999999996</v>
      </c>
      <c r="G88" s="628">
        <v>0</v>
      </c>
      <c r="H88" s="621">
        <f t="shared" si="7"/>
        <v>99.999606531575836</v>
      </c>
    </row>
    <row r="89" spans="1:8" ht="30" customHeight="1">
      <c r="A89" s="217"/>
      <c r="B89" s="225"/>
      <c r="C89" s="634"/>
      <c r="D89" s="433" t="s">
        <v>311</v>
      </c>
      <c r="E89" s="631"/>
      <c r="F89" s="631"/>
      <c r="G89" s="632"/>
      <c r="H89" s="621"/>
    </row>
    <row r="90" spans="1:8" ht="30" customHeight="1" thickBot="1">
      <c r="A90" s="218" t="s">
        <v>162</v>
      </c>
      <c r="B90" s="226">
        <v>921</v>
      </c>
      <c r="C90" s="168"/>
      <c r="D90" s="227" t="s">
        <v>98</v>
      </c>
      <c r="E90" s="245">
        <f>SUM(E91:E96)</f>
        <v>1876490</v>
      </c>
      <c r="F90" s="245">
        <f>SUM(F91:F96)</f>
        <v>1540488.9500000002</v>
      </c>
      <c r="G90" s="245">
        <f>SUM(G91:G96)</f>
        <v>170731.7</v>
      </c>
      <c r="H90" s="446">
        <f>F90/E90%</f>
        <v>82.094173163725898</v>
      </c>
    </row>
    <row r="91" spans="1:8" ht="30" customHeight="1">
      <c r="A91" s="217"/>
      <c r="B91" s="225"/>
      <c r="C91" s="411">
        <v>92109</v>
      </c>
      <c r="D91" s="167" t="s">
        <v>216</v>
      </c>
      <c r="E91" s="256">
        <v>250000</v>
      </c>
      <c r="F91" s="256">
        <v>2214</v>
      </c>
      <c r="G91" s="444">
        <v>0</v>
      </c>
      <c r="H91" s="447">
        <f t="shared" ref="H91:H96" si="8">F91/E91%</f>
        <v>0.88560000000000005</v>
      </c>
    </row>
    <row r="92" spans="1:8" ht="30" customHeight="1">
      <c r="A92" s="217"/>
      <c r="B92" s="225"/>
      <c r="C92" s="195">
        <v>92109</v>
      </c>
      <c r="D92" s="228" t="s">
        <v>217</v>
      </c>
      <c r="E92" s="413">
        <v>210000</v>
      </c>
      <c r="F92" s="413">
        <v>201775.62</v>
      </c>
      <c r="G92" s="443">
        <v>170731.7</v>
      </c>
      <c r="H92" s="447">
        <f t="shared" si="8"/>
        <v>96.083628571428562</v>
      </c>
    </row>
    <row r="93" spans="1:8" ht="30" customHeight="1">
      <c r="A93" s="217"/>
      <c r="B93" s="225"/>
      <c r="C93" s="195">
        <v>92109</v>
      </c>
      <c r="D93" s="229" t="s">
        <v>218</v>
      </c>
      <c r="E93" s="413">
        <v>465390</v>
      </c>
      <c r="F93" s="413">
        <v>432122.21</v>
      </c>
      <c r="G93" s="443">
        <v>0</v>
      </c>
      <c r="H93" s="447">
        <f t="shared" si="8"/>
        <v>92.851631964588847</v>
      </c>
    </row>
    <row r="94" spans="1:8" ht="30" customHeight="1">
      <c r="A94" s="217"/>
      <c r="B94" s="225"/>
      <c r="C94" s="195">
        <v>92109</v>
      </c>
      <c r="D94" s="230" t="s">
        <v>219</v>
      </c>
      <c r="E94" s="250">
        <v>630000</v>
      </c>
      <c r="F94" s="250">
        <v>630000</v>
      </c>
      <c r="G94" s="444">
        <v>0</v>
      </c>
      <c r="H94" s="447">
        <f t="shared" si="8"/>
        <v>100</v>
      </c>
    </row>
    <row r="95" spans="1:8" ht="30" customHeight="1">
      <c r="A95" s="217"/>
      <c r="B95" s="225"/>
      <c r="C95" s="195">
        <v>92109</v>
      </c>
      <c r="D95" s="231" t="s">
        <v>220</v>
      </c>
      <c r="E95" s="413">
        <v>221100</v>
      </c>
      <c r="F95" s="413">
        <v>220872.12</v>
      </c>
      <c r="G95" s="444">
        <v>0</v>
      </c>
      <c r="H95" s="447">
        <f t="shared" si="8"/>
        <v>99.896933514246939</v>
      </c>
    </row>
    <row r="96" spans="1:8" ht="30" customHeight="1">
      <c r="A96" s="217"/>
      <c r="B96" s="225"/>
      <c r="C96" s="195">
        <v>92109</v>
      </c>
      <c r="D96" s="232" t="s">
        <v>221</v>
      </c>
      <c r="E96" s="413">
        <v>100000</v>
      </c>
      <c r="F96" s="413">
        <v>53505</v>
      </c>
      <c r="G96" s="440">
        <v>0</v>
      </c>
      <c r="H96" s="447">
        <f t="shared" si="8"/>
        <v>53.505000000000003</v>
      </c>
    </row>
    <row r="97" spans="1:8" ht="30" customHeight="1" thickBot="1">
      <c r="A97" s="185" t="s">
        <v>163</v>
      </c>
      <c r="B97" s="218">
        <v>926</v>
      </c>
      <c r="C97" s="242"/>
      <c r="D97" s="434" t="s">
        <v>149</v>
      </c>
      <c r="E97" s="435">
        <f>SUM(E98:E101)</f>
        <v>11300</v>
      </c>
      <c r="F97" s="435">
        <f>SUM(F98:F101)</f>
        <v>11229.49</v>
      </c>
      <c r="G97" s="435">
        <f>G100</f>
        <v>0</v>
      </c>
      <c r="H97" s="446">
        <f>F97/E97%</f>
        <v>99.376017699115039</v>
      </c>
    </row>
    <row r="98" spans="1:8" ht="22.5" customHeight="1">
      <c r="A98" s="189"/>
      <c r="B98" s="192"/>
      <c r="C98" s="643">
        <v>92601</v>
      </c>
      <c r="D98" s="436" t="s">
        <v>194</v>
      </c>
      <c r="E98" s="645">
        <v>4300</v>
      </c>
      <c r="F98" s="646">
        <v>4279.99</v>
      </c>
      <c r="G98" s="645">
        <v>0</v>
      </c>
      <c r="H98" s="621">
        <f t="shared" ref="H98:H100" si="9">F98/E98%</f>
        <v>99.534651162790695</v>
      </c>
    </row>
    <row r="99" spans="1:8" ht="24" customHeight="1">
      <c r="A99" s="189"/>
      <c r="B99" s="192"/>
      <c r="C99" s="644"/>
      <c r="D99" s="437" t="s">
        <v>312</v>
      </c>
      <c r="E99" s="636"/>
      <c r="F99" s="637"/>
      <c r="G99" s="636"/>
      <c r="H99" s="621"/>
    </row>
    <row r="100" spans="1:8" ht="22.5" customHeight="1">
      <c r="A100" s="212"/>
      <c r="B100" s="238"/>
      <c r="C100" s="622">
        <v>92695</v>
      </c>
      <c r="D100" s="437" t="s">
        <v>194</v>
      </c>
      <c r="E100" s="624">
        <v>7000</v>
      </c>
      <c r="F100" s="626">
        <v>6949.5</v>
      </c>
      <c r="G100" s="628">
        <v>0</v>
      </c>
      <c r="H100" s="621">
        <f t="shared" si="9"/>
        <v>99.278571428571425</v>
      </c>
    </row>
    <row r="101" spans="1:8" ht="24.75" customHeight="1" thickBot="1">
      <c r="A101" s="240"/>
      <c r="B101" s="238"/>
      <c r="C101" s="623"/>
      <c r="D101" s="239" t="s">
        <v>230</v>
      </c>
      <c r="E101" s="625"/>
      <c r="F101" s="627"/>
      <c r="G101" s="629"/>
      <c r="H101" s="621"/>
    </row>
    <row r="102" spans="1:8" ht="13.5" thickBot="1">
      <c r="A102" s="638" t="s">
        <v>103</v>
      </c>
      <c r="B102" s="639"/>
      <c r="C102" s="640"/>
      <c r="D102" s="233" t="s">
        <v>21</v>
      </c>
      <c r="E102" s="258">
        <f>E10+E25+E37+E41+E46+E59+E67+E69+E90+E51+E97</f>
        <v>17198677</v>
      </c>
      <c r="F102" s="258">
        <f>F10+F25+F37+F41+F46+F59+F67+F69+F90+F51+F97</f>
        <v>12343747.920000002</v>
      </c>
      <c r="G102" s="258">
        <f>G10+G25+G37+G41+G46+G59+G67+G69+G90+G51+G97</f>
        <v>5810883.2800000003</v>
      </c>
      <c r="H102" s="446">
        <f>F102/E102%</f>
        <v>71.771496842460635</v>
      </c>
    </row>
  </sheetData>
  <mergeCells count="73">
    <mergeCell ref="C42:C44"/>
    <mergeCell ref="E42:E44"/>
    <mergeCell ref="G42:G44"/>
    <mergeCell ref="E1:E4"/>
    <mergeCell ref="A7:A8"/>
    <mergeCell ref="B7:B8"/>
    <mergeCell ref="C7:C8"/>
    <mergeCell ref="D7:D8"/>
    <mergeCell ref="E7:G7"/>
    <mergeCell ref="C11:C13"/>
    <mergeCell ref="E11:E13"/>
    <mergeCell ref="C23:C24"/>
    <mergeCell ref="E23:E24"/>
    <mergeCell ref="G23:G24"/>
    <mergeCell ref="C61:C62"/>
    <mergeCell ref="E61:E62"/>
    <mergeCell ref="G61:G62"/>
    <mergeCell ref="C49:C50"/>
    <mergeCell ref="E49:E50"/>
    <mergeCell ref="G49:G50"/>
    <mergeCell ref="E52:E53"/>
    <mergeCell ref="G52:G53"/>
    <mergeCell ref="E54:E55"/>
    <mergeCell ref="F54:F55"/>
    <mergeCell ref="G54:G55"/>
    <mergeCell ref="E65:E66"/>
    <mergeCell ref="F65:F66"/>
    <mergeCell ref="G65:G66"/>
    <mergeCell ref="E56:E58"/>
    <mergeCell ref="F56:F58"/>
    <mergeCell ref="G56:G58"/>
    <mergeCell ref="A102:C102"/>
    <mergeCell ref="H7:H8"/>
    <mergeCell ref="H98:H99"/>
    <mergeCell ref="H100:H101"/>
    <mergeCell ref="H88:H89"/>
    <mergeCell ref="H79:H80"/>
    <mergeCell ref="C88:C89"/>
    <mergeCell ref="E88:E89"/>
    <mergeCell ref="F88:F89"/>
    <mergeCell ref="G88:G89"/>
    <mergeCell ref="C98:C99"/>
    <mergeCell ref="E98:E99"/>
    <mergeCell ref="F98:F99"/>
    <mergeCell ref="G98:G99"/>
    <mergeCell ref="C71:C72"/>
    <mergeCell ref="E71:E72"/>
    <mergeCell ref="H54:H55"/>
    <mergeCell ref="C100:C101"/>
    <mergeCell ref="E100:E101"/>
    <mergeCell ref="F100:F101"/>
    <mergeCell ref="G100:G101"/>
    <mergeCell ref="F71:F72"/>
    <mergeCell ref="G71:G72"/>
    <mergeCell ref="C79:C80"/>
    <mergeCell ref="E79:E80"/>
    <mergeCell ref="F79:F80"/>
    <mergeCell ref="G79:G80"/>
    <mergeCell ref="C63:C64"/>
    <mergeCell ref="E63:E64"/>
    <mergeCell ref="F63:F64"/>
    <mergeCell ref="G63:G64"/>
    <mergeCell ref="C65:C66"/>
    <mergeCell ref="H71:H72"/>
    <mergeCell ref="H65:H66"/>
    <mergeCell ref="H63:H64"/>
    <mergeCell ref="H61:H62"/>
    <mergeCell ref="H56:H58"/>
    <mergeCell ref="H52:H53"/>
    <mergeCell ref="H49:H50"/>
    <mergeCell ref="H42:H44"/>
    <mergeCell ref="H23:H24"/>
    <mergeCell ref="H11:H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02"/>
  <sheetViews>
    <sheetView showGridLines="0" tabSelected="1" workbookViewId="0">
      <selection activeCell="J101" sqref="J101"/>
    </sheetView>
  </sheetViews>
  <sheetFormatPr defaultRowHeight="12.75"/>
  <cols>
    <col min="1" max="1" width="7" customWidth="1"/>
    <col min="2" max="2" width="7.42578125" customWidth="1"/>
    <col min="3" max="3" width="9.85546875" customWidth="1"/>
    <col min="4" max="4" width="39.140625" customWidth="1"/>
    <col min="5" max="6" width="15.5703125" customWidth="1"/>
    <col min="7" max="7" width="13.42578125" customWidth="1"/>
    <col min="8" max="8" width="8" customWidth="1"/>
  </cols>
  <sheetData>
    <row r="1" spans="1:8" ht="13.5" customHeight="1">
      <c r="E1" s="699" t="s">
        <v>262</v>
      </c>
      <c r="F1" s="699"/>
      <c r="G1" s="699"/>
    </row>
    <row r="2" spans="1:8">
      <c r="B2" s="160"/>
      <c r="C2" s="160"/>
      <c r="E2" s="699"/>
      <c r="F2" s="699"/>
      <c r="G2" s="699"/>
    </row>
    <row r="3" spans="1:8" ht="15">
      <c r="B3" s="160"/>
      <c r="C3" s="160"/>
      <c r="D3" s="161" t="s">
        <v>274</v>
      </c>
      <c r="E3" s="175"/>
      <c r="F3" s="175"/>
    </row>
    <row r="4" spans="1:8" ht="15">
      <c r="A4" s="162"/>
      <c r="B4" s="163"/>
      <c r="C4" s="163"/>
      <c r="D4" s="164" t="s">
        <v>183</v>
      </c>
      <c r="E4" s="175"/>
      <c r="F4" s="175"/>
    </row>
    <row r="5" spans="1:8" ht="15">
      <c r="A5" s="162"/>
      <c r="B5" s="163"/>
      <c r="C5" s="163"/>
      <c r="D5" s="164" t="s">
        <v>273</v>
      </c>
      <c r="E5" s="162"/>
      <c r="F5" s="162"/>
    </row>
    <row r="6" spans="1:8" ht="15.75" thickBot="1">
      <c r="A6" s="162"/>
      <c r="B6" s="163"/>
      <c r="C6" s="163"/>
      <c r="D6" s="165"/>
      <c r="E6" s="162"/>
      <c r="F6" s="162"/>
      <c r="G6" s="166" t="s">
        <v>0</v>
      </c>
    </row>
    <row r="7" spans="1:8">
      <c r="A7" s="701" t="s">
        <v>9</v>
      </c>
      <c r="B7" s="661" t="s">
        <v>1</v>
      </c>
      <c r="C7" s="703" t="s">
        <v>4</v>
      </c>
      <c r="D7" s="661" t="s">
        <v>24</v>
      </c>
      <c r="E7" s="663" t="s">
        <v>253</v>
      </c>
      <c r="F7" s="264"/>
      <c r="G7" s="282" t="s">
        <v>184</v>
      </c>
      <c r="H7" s="687" t="s">
        <v>229</v>
      </c>
    </row>
    <row r="8" spans="1:8" ht="139.5" customHeight="1" thickBot="1">
      <c r="A8" s="702"/>
      <c r="B8" s="662"/>
      <c r="C8" s="704"/>
      <c r="D8" s="662"/>
      <c r="E8" s="705"/>
      <c r="F8" s="265" t="s">
        <v>252</v>
      </c>
      <c r="G8" s="283" t="s">
        <v>185</v>
      </c>
      <c r="H8" s="688"/>
    </row>
    <row r="9" spans="1:8">
      <c r="A9" s="320" t="s">
        <v>13</v>
      </c>
      <c r="B9" s="321" t="s">
        <v>14</v>
      </c>
      <c r="C9" s="322" t="s">
        <v>15</v>
      </c>
      <c r="D9" s="321" t="s">
        <v>137</v>
      </c>
      <c r="E9" s="323" t="s">
        <v>111</v>
      </c>
      <c r="F9" s="323" t="s">
        <v>16</v>
      </c>
      <c r="G9" s="323" t="s">
        <v>113</v>
      </c>
      <c r="H9" s="324" t="s">
        <v>160</v>
      </c>
    </row>
    <row r="10" spans="1:8" ht="19.5" customHeight="1" thickBot="1">
      <c r="A10" s="185" t="s">
        <v>13</v>
      </c>
      <c r="B10" s="186" t="s">
        <v>34</v>
      </c>
      <c r="C10" s="187"/>
      <c r="D10" s="271" t="s">
        <v>35</v>
      </c>
      <c r="E10" s="243">
        <f>SUM(E11:E24)</f>
        <v>8647916</v>
      </c>
      <c r="F10" s="244">
        <f>SUM(F11:F24)</f>
        <v>7024752.1699999999</v>
      </c>
      <c r="G10" s="284">
        <f>SUM(G11:G24)</f>
        <v>4976654.76</v>
      </c>
      <c r="H10" s="291">
        <f>F10/E10%</f>
        <v>81.23057821098169</v>
      </c>
    </row>
    <row r="11" spans="1:8" ht="34.5" customHeight="1">
      <c r="A11" s="189"/>
      <c r="B11" s="190"/>
      <c r="C11" s="665" t="s">
        <v>38</v>
      </c>
      <c r="D11" s="272" t="s">
        <v>186</v>
      </c>
      <c r="E11" s="668">
        <v>189000</v>
      </c>
      <c r="F11" s="472">
        <v>0</v>
      </c>
      <c r="G11" s="285">
        <v>0</v>
      </c>
      <c r="H11" s="134">
        <f>F11/E11%</f>
        <v>0</v>
      </c>
    </row>
    <row r="12" spans="1:8" ht="33.75" customHeight="1">
      <c r="A12" s="189"/>
      <c r="B12" s="190"/>
      <c r="C12" s="666"/>
      <c r="D12" s="272" t="s">
        <v>286</v>
      </c>
      <c r="E12" s="669"/>
      <c r="F12" s="470">
        <v>12500</v>
      </c>
      <c r="G12" s="285">
        <v>0</v>
      </c>
      <c r="H12" s="481">
        <v>0</v>
      </c>
    </row>
    <row r="13" spans="1:8" ht="28.5" customHeight="1">
      <c r="A13" s="189"/>
      <c r="B13" s="190"/>
      <c r="C13" s="667"/>
      <c r="D13" s="272" t="s">
        <v>287</v>
      </c>
      <c r="E13" s="648"/>
      <c r="F13" s="470">
        <v>41820</v>
      </c>
      <c r="G13" s="285">
        <v>0</v>
      </c>
      <c r="H13" s="481">
        <v>0</v>
      </c>
    </row>
    <row r="14" spans="1:8" ht="30.75" customHeight="1">
      <c r="A14" s="189"/>
      <c r="B14" s="190"/>
      <c r="C14" s="191" t="s">
        <v>38</v>
      </c>
      <c r="D14" s="273" t="s">
        <v>187</v>
      </c>
      <c r="E14" s="420">
        <v>195059</v>
      </c>
      <c r="F14" s="420">
        <v>194712.37</v>
      </c>
      <c r="G14" s="285">
        <v>0</v>
      </c>
      <c r="H14" s="481">
        <f t="shared" ref="H14:H23" si="0">F14/E14%</f>
        <v>99.822294792857548</v>
      </c>
    </row>
    <row r="15" spans="1:8" ht="30" customHeight="1">
      <c r="A15" s="189"/>
      <c r="B15" s="190"/>
      <c r="C15" s="191" t="s">
        <v>38</v>
      </c>
      <c r="D15" s="272" t="s">
        <v>188</v>
      </c>
      <c r="E15" s="472">
        <v>275380</v>
      </c>
      <c r="F15" s="472">
        <v>274620.33</v>
      </c>
      <c r="G15" s="285">
        <v>0</v>
      </c>
      <c r="H15" s="481">
        <f t="shared" si="0"/>
        <v>99.724137555378022</v>
      </c>
    </row>
    <row r="16" spans="1:8" ht="30" customHeight="1">
      <c r="A16" s="189"/>
      <c r="B16" s="190"/>
      <c r="C16" s="191" t="s">
        <v>38</v>
      </c>
      <c r="D16" s="272" t="s">
        <v>189</v>
      </c>
      <c r="E16" s="472">
        <v>6477316</v>
      </c>
      <c r="F16" s="472">
        <v>6267106.8099999996</v>
      </c>
      <c r="G16" s="483">
        <v>4976654.76</v>
      </c>
      <c r="H16" s="481">
        <f t="shared" si="0"/>
        <v>96.75468681781156</v>
      </c>
    </row>
    <row r="17" spans="1:8" ht="30.75" customHeight="1">
      <c r="A17" s="189"/>
      <c r="B17" s="190"/>
      <c r="C17" s="191" t="s">
        <v>38</v>
      </c>
      <c r="D17" s="274" t="s">
        <v>225</v>
      </c>
      <c r="E17" s="472">
        <v>920000</v>
      </c>
      <c r="F17" s="472">
        <v>17835</v>
      </c>
      <c r="G17" s="285">
        <v>0</v>
      </c>
      <c r="H17" s="481">
        <f t="shared" si="0"/>
        <v>1.9385869565217391</v>
      </c>
    </row>
    <row r="18" spans="1:8" ht="30.75" customHeight="1">
      <c r="A18" s="189"/>
      <c r="B18" s="190"/>
      <c r="C18" s="191" t="s">
        <v>38</v>
      </c>
      <c r="D18" s="274" t="s">
        <v>288</v>
      </c>
      <c r="E18" s="470">
        <v>200000</v>
      </c>
      <c r="F18" s="470">
        <v>0</v>
      </c>
      <c r="G18" s="700">
        <v>0</v>
      </c>
      <c r="H18" s="481">
        <f t="shared" si="0"/>
        <v>0</v>
      </c>
    </row>
    <row r="19" spans="1:8" ht="30.75" customHeight="1">
      <c r="A19" s="189"/>
      <c r="B19" s="190"/>
      <c r="C19" s="191" t="s">
        <v>38</v>
      </c>
      <c r="D19" s="274" t="s">
        <v>315</v>
      </c>
      <c r="E19" s="470">
        <v>11000</v>
      </c>
      <c r="F19" s="470">
        <v>0</v>
      </c>
      <c r="G19" s="700"/>
      <c r="H19" s="481">
        <f t="shared" si="0"/>
        <v>0</v>
      </c>
    </row>
    <row r="20" spans="1:8" ht="30.75" customHeight="1">
      <c r="A20" s="189"/>
      <c r="B20" s="190"/>
      <c r="C20" s="191" t="s">
        <v>38</v>
      </c>
      <c r="D20" s="274" t="s">
        <v>289</v>
      </c>
      <c r="E20" s="470">
        <v>12000</v>
      </c>
      <c r="F20" s="470">
        <v>7169.67</v>
      </c>
      <c r="G20" s="285">
        <v>0</v>
      </c>
      <c r="H20" s="481">
        <f t="shared" si="0"/>
        <v>59.747250000000001</v>
      </c>
    </row>
    <row r="21" spans="1:8" ht="30.75" customHeight="1">
      <c r="A21" s="189"/>
      <c r="B21" s="190"/>
      <c r="C21" s="191" t="s">
        <v>38</v>
      </c>
      <c r="D21" s="421" t="s">
        <v>290</v>
      </c>
      <c r="E21" s="470">
        <v>40000</v>
      </c>
      <c r="F21" s="470">
        <v>39999.99</v>
      </c>
      <c r="G21" s="285">
        <v>0</v>
      </c>
      <c r="H21" s="481">
        <f t="shared" si="0"/>
        <v>99.999974999999992</v>
      </c>
    </row>
    <row r="22" spans="1:8" ht="30.75" customHeight="1">
      <c r="A22" s="189"/>
      <c r="B22" s="190"/>
      <c r="C22" s="191" t="s">
        <v>38</v>
      </c>
      <c r="D22" s="275" t="s">
        <v>224</v>
      </c>
      <c r="E22" s="473">
        <v>28161</v>
      </c>
      <c r="F22" s="473">
        <v>28161</v>
      </c>
      <c r="G22" s="285">
        <v>0</v>
      </c>
      <c r="H22" s="481">
        <f t="shared" si="0"/>
        <v>100</v>
      </c>
    </row>
    <row r="23" spans="1:8" ht="15" customHeight="1">
      <c r="A23" s="189"/>
      <c r="B23" s="192"/>
      <c r="C23" s="670" t="s">
        <v>38</v>
      </c>
      <c r="D23" s="276" t="s">
        <v>190</v>
      </c>
      <c r="E23" s="671">
        <v>300000</v>
      </c>
      <c r="F23" s="674">
        <v>140827</v>
      </c>
      <c r="G23" s="700">
        <v>0</v>
      </c>
      <c r="H23" s="689">
        <f t="shared" si="0"/>
        <v>46.94233333333333</v>
      </c>
    </row>
    <row r="24" spans="1:8" ht="16.5" customHeight="1">
      <c r="A24" s="189"/>
      <c r="B24" s="192"/>
      <c r="C24" s="667"/>
      <c r="D24" s="276" t="s">
        <v>191</v>
      </c>
      <c r="E24" s="671"/>
      <c r="F24" s="674"/>
      <c r="G24" s="700"/>
      <c r="H24" s="690"/>
    </row>
    <row r="25" spans="1:8" ht="20.25" customHeight="1" thickBot="1">
      <c r="A25" s="185" t="s">
        <v>14</v>
      </c>
      <c r="B25" s="194">
        <v>600</v>
      </c>
      <c r="C25" s="168"/>
      <c r="D25" s="271" t="s">
        <v>47</v>
      </c>
      <c r="E25" s="245">
        <f>SUM(E26:E36)</f>
        <v>2113855</v>
      </c>
      <c r="F25" s="246">
        <f>SUM(F26:F36)</f>
        <v>1296977.25</v>
      </c>
      <c r="G25" s="246">
        <f>SUM(G26:G36)</f>
        <v>0</v>
      </c>
      <c r="H25" s="291">
        <f>F25/E25%</f>
        <v>61.356017796868755</v>
      </c>
    </row>
    <row r="26" spans="1:8" ht="26.25" customHeight="1">
      <c r="A26" s="189"/>
      <c r="B26" s="192"/>
      <c r="C26" s="169">
        <v>60014</v>
      </c>
      <c r="D26" s="277" t="s">
        <v>180</v>
      </c>
      <c r="E26" s="247">
        <v>160000</v>
      </c>
      <c r="F26" s="473">
        <v>120096</v>
      </c>
      <c r="G26" s="485">
        <v>0</v>
      </c>
      <c r="H26" s="134">
        <f t="shared" ref="H26:H36" si="1">F26/E26%</f>
        <v>75.06</v>
      </c>
    </row>
    <row r="27" spans="1:8" ht="26.25" customHeight="1">
      <c r="A27" s="189"/>
      <c r="B27" s="192"/>
      <c r="C27" s="170">
        <v>60014</v>
      </c>
      <c r="D27" s="275" t="s">
        <v>226</v>
      </c>
      <c r="E27" s="473">
        <v>1000000</v>
      </c>
      <c r="F27" s="473">
        <v>1000000</v>
      </c>
      <c r="G27" s="486">
        <v>0</v>
      </c>
      <c r="H27" s="481">
        <f t="shared" si="1"/>
        <v>100</v>
      </c>
    </row>
    <row r="28" spans="1:8" ht="26.25" customHeight="1">
      <c r="A28" s="189"/>
      <c r="B28" s="192"/>
      <c r="C28" s="469">
        <v>60016</v>
      </c>
      <c r="D28" s="272" t="s">
        <v>192</v>
      </c>
      <c r="E28" s="470">
        <v>820261</v>
      </c>
      <c r="F28" s="470">
        <v>113131.25</v>
      </c>
      <c r="G28" s="486">
        <v>0</v>
      </c>
      <c r="H28" s="134">
        <f t="shared" si="1"/>
        <v>13.792103976661085</v>
      </c>
    </row>
    <row r="29" spans="1:8" ht="29.25" customHeight="1">
      <c r="A29" s="189"/>
      <c r="B29" s="192"/>
      <c r="C29" s="195">
        <v>60016</v>
      </c>
      <c r="D29" s="272" t="s">
        <v>291</v>
      </c>
      <c r="E29" s="470">
        <v>17034</v>
      </c>
      <c r="F29" s="470">
        <v>3690</v>
      </c>
      <c r="G29" s="486">
        <v>0</v>
      </c>
      <c r="H29" s="134">
        <f t="shared" si="1"/>
        <v>21.662557238464249</v>
      </c>
    </row>
    <row r="30" spans="1:8" ht="28.5" customHeight="1">
      <c r="A30" s="189"/>
      <c r="B30" s="192"/>
      <c r="C30" s="195">
        <v>60016</v>
      </c>
      <c r="D30" s="272" t="s">
        <v>292</v>
      </c>
      <c r="E30" s="470">
        <v>30000</v>
      </c>
      <c r="F30" s="470">
        <v>0</v>
      </c>
      <c r="G30" s="486">
        <v>0</v>
      </c>
      <c r="H30" s="134">
        <f t="shared" si="1"/>
        <v>0</v>
      </c>
    </row>
    <row r="31" spans="1:8" ht="26.25" customHeight="1">
      <c r="A31" s="189"/>
      <c r="B31" s="192"/>
      <c r="C31" s="195">
        <v>60016</v>
      </c>
      <c r="D31" s="277" t="s">
        <v>293</v>
      </c>
      <c r="E31" s="250">
        <v>18000</v>
      </c>
      <c r="F31" s="250">
        <v>18000</v>
      </c>
      <c r="G31" s="486">
        <v>0</v>
      </c>
      <c r="H31" s="481">
        <f t="shared" si="1"/>
        <v>100</v>
      </c>
    </row>
    <row r="32" spans="1:8" ht="26.25" customHeight="1">
      <c r="A32" s="189"/>
      <c r="B32" s="192"/>
      <c r="C32" s="195">
        <v>60016</v>
      </c>
      <c r="D32" s="277" t="s">
        <v>294</v>
      </c>
      <c r="E32" s="250">
        <v>13530</v>
      </c>
      <c r="F32" s="250">
        <v>13530</v>
      </c>
      <c r="G32" s="486">
        <v>0</v>
      </c>
      <c r="H32" s="481">
        <f t="shared" si="1"/>
        <v>99.999999999999986</v>
      </c>
    </row>
    <row r="33" spans="1:8" ht="26.25" customHeight="1">
      <c r="A33" s="189"/>
      <c r="B33" s="192"/>
      <c r="C33" s="195">
        <v>60016</v>
      </c>
      <c r="D33" s="277" t="s">
        <v>295</v>
      </c>
      <c r="E33" s="250">
        <v>13530</v>
      </c>
      <c r="F33" s="250">
        <v>13530</v>
      </c>
      <c r="G33" s="486">
        <v>0</v>
      </c>
      <c r="H33" s="481">
        <f t="shared" si="1"/>
        <v>99.999999999999986</v>
      </c>
    </row>
    <row r="34" spans="1:8" ht="26.25" customHeight="1">
      <c r="A34" s="189"/>
      <c r="B34" s="192"/>
      <c r="C34" s="195">
        <v>60095</v>
      </c>
      <c r="D34" s="277" t="s">
        <v>193</v>
      </c>
      <c r="E34" s="471">
        <v>32500</v>
      </c>
      <c r="F34" s="471">
        <v>6000</v>
      </c>
      <c r="G34" s="486">
        <v>0</v>
      </c>
      <c r="H34" s="481">
        <f t="shared" si="1"/>
        <v>18.46153846153846</v>
      </c>
    </row>
    <row r="35" spans="1:8" ht="26.25" customHeight="1">
      <c r="A35" s="189"/>
      <c r="B35" s="192"/>
      <c r="C35" s="195">
        <v>60095</v>
      </c>
      <c r="D35" s="422" t="s">
        <v>296</v>
      </c>
      <c r="E35" s="250">
        <v>3000</v>
      </c>
      <c r="F35" s="250">
        <v>3000</v>
      </c>
      <c r="G35" s="486">
        <v>0</v>
      </c>
      <c r="H35" s="481">
        <f t="shared" si="1"/>
        <v>100</v>
      </c>
    </row>
    <row r="36" spans="1:8" ht="26.25" customHeight="1">
      <c r="A36" s="189"/>
      <c r="B36" s="192"/>
      <c r="C36" s="195">
        <v>60095</v>
      </c>
      <c r="D36" s="422" t="s">
        <v>297</v>
      </c>
      <c r="E36" s="250">
        <v>6000</v>
      </c>
      <c r="F36" s="250">
        <v>6000</v>
      </c>
      <c r="G36" s="288">
        <v>0</v>
      </c>
      <c r="H36" s="481">
        <f t="shared" si="1"/>
        <v>100</v>
      </c>
    </row>
    <row r="37" spans="1:8" ht="27" customHeight="1" thickBot="1">
      <c r="A37" s="185">
        <v>630</v>
      </c>
      <c r="B37" s="194"/>
      <c r="C37" s="268"/>
      <c r="D37" s="278" t="s">
        <v>50</v>
      </c>
      <c r="E37" s="269">
        <f>E40+E38+E39</f>
        <v>271759</v>
      </c>
      <c r="F37" s="269">
        <f t="shared" ref="F37:G37" si="2">F40+F38+F39</f>
        <v>53661.880000000005</v>
      </c>
      <c r="G37" s="269">
        <f t="shared" si="2"/>
        <v>31661.88</v>
      </c>
      <c r="H37" s="291">
        <f>F37/E37%</f>
        <v>19.746128003120411</v>
      </c>
    </row>
    <row r="38" spans="1:8" ht="93" customHeight="1">
      <c r="A38" s="189"/>
      <c r="B38" s="192"/>
      <c r="C38" s="222">
        <v>63095</v>
      </c>
      <c r="D38" s="281" t="s">
        <v>228</v>
      </c>
      <c r="E38" s="270">
        <v>249759</v>
      </c>
      <c r="F38" s="270">
        <v>31661.88</v>
      </c>
      <c r="G38" s="475">
        <v>31661.88</v>
      </c>
      <c r="H38" s="481">
        <f>F38/E38%</f>
        <v>12.676972601587931</v>
      </c>
    </row>
    <row r="39" spans="1:8" ht="27" customHeight="1">
      <c r="A39" s="189"/>
      <c r="B39" s="192"/>
      <c r="C39" s="469">
        <v>63095</v>
      </c>
      <c r="D39" s="423" t="s">
        <v>298</v>
      </c>
      <c r="E39" s="250">
        <v>4500</v>
      </c>
      <c r="F39" s="250">
        <v>4500</v>
      </c>
      <c r="G39" s="476">
        <v>0</v>
      </c>
      <c r="H39" s="481">
        <f>F39/E39%</f>
        <v>100</v>
      </c>
    </row>
    <row r="40" spans="1:8" ht="34.5" customHeight="1">
      <c r="A40" s="189"/>
      <c r="B40" s="192"/>
      <c r="C40" s="469">
        <v>63095</v>
      </c>
      <c r="D40" s="423" t="s">
        <v>299</v>
      </c>
      <c r="E40" s="250">
        <v>17500</v>
      </c>
      <c r="F40" s="250">
        <v>17500</v>
      </c>
      <c r="G40" s="476">
        <v>0</v>
      </c>
      <c r="H40" s="481">
        <f>F40/E40%</f>
        <v>100</v>
      </c>
    </row>
    <row r="41" spans="1:8" ht="20.25" customHeight="1" thickBot="1">
      <c r="A41" s="185" t="s">
        <v>137</v>
      </c>
      <c r="B41" s="194">
        <v>700</v>
      </c>
      <c r="C41" s="168"/>
      <c r="D41" s="271" t="s">
        <v>51</v>
      </c>
      <c r="E41" s="245">
        <f xml:space="preserve"> SUM(E42:E44)</f>
        <v>683212</v>
      </c>
      <c r="F41" s="245">
        <f xml:space="preserve"> SUM(F42:F44)</f>
        <v>197104.01</v>
      </c>
      <c r="G41" s="286">
        <f xml:space="preserve"> SUM(G44:G44)</f>
        <v>0</v>
      </c>
      <c r="H41" s="415">
        <f>F41/E41%</f>
        <v>28.849611833515805</v>
      </c>
    </row>
    <row r="42" spans="1:8" ht="15">
      <c r="A42" s="196"/>
      <c r="B42" s="197"/>
      <c r="C42" s="655">
        <v>70005</v>
      </c>
      <c r="D42" s="279" t="s">
        <v>194</v>
      </c>
      <c r="E42" s="646">
        <v>113201</v>
      </c>
      <c r="F42" s="675">
        <v>16764.91</v>
      </c>
      <c r="G42" s="672">
        <v>0</v>
      </c>
      <c r="H42" s="691">
        <f t="shared" ref="H42:H44" si="3">F42/E42%</f>
        <v>14.809860336922819</v>
      </c>
    </row>
    <row r="43" spans="1:8" ht="29.25" customHeight="1">
      <c r="A43" s="196"/>
      <c r="B43" s="198"/>
      <c r="C43" s="634"/>
      <c r="D43" s="416" t="s">
        <v>316</v>
      </c>
      <c r="E43" s="637"/>
      <c r="F43" s="676"/>
      <c r="G43" s="673"/>
      <c r="H43" s="680"/>
    </row>
    <row r="44" spans="1:8" ht="39.75" customHeight="1">
      <c r="A44" s="199"/>
      <c r="B44" s="200"/>
      <c r="C44" s="195">
        <v>70095</v>
      </c>
      <c r="D44" s="201" t="s">
        <v>195</v>
      </c>
      <c r="E44" s="250">
        <v>570011</v>
      </c>
      <c r="F44" s="250">
        <v>180339.1</v>
      </c>
      <c r="G44" s="289">
        <v>0</v>
      </c>
      <c r="H44" s="481">
        <f t="shared" si="3"/>
        <v>31.637828041914982</v>
      </c>
    </row>
    <row r="45" spans="1:8" ht="22.5" customHeight="1" thickBot="1">
      <c r="A45" s="218" t="s">
        <v>111</v>
      </c>
      <c r="B45" s="219">
        <v>750</v>
      </c>
      <c r="C45" s="168"/>
      <c r="D45" s="188" t="s">
        <v>57</v>
      </c>
      <c r="E45" s="245">
        <f>SUM(E46:E49)</f>
        <v>289500</v>
      </c>
      <c r="F45" s="245">
        <f>SUM(F46:F49)</f>
        <v>274495.92</v>
      </c>
      <c r="G45" s="284">
        <f t="shared" ref="G45" si="4">G48</f>
        <v>0</v>
      </c>
      <c r="H45" s="415">
        <f>F45/E45%</f>
        <v>94.817243523316051</v>
      </c>
    </row>
    <row r="46" spans="1:8" ht="28.5" customHeight="1">
      <c r="A46" s="196"/>
      <c r="B46" s="198"/>
      <c r="C46" s="169">
        <v>75023</v>
      </c>
      <c r="D46" s="202" t="s">
        <v>196</v>
      </c>
      <c r="E46" s="247">
        <v>242000</v>
      </c>
      <c r="F46" s="248">
        <v>233317.93</v>
      </c>
      <c r="G46" s="287">
        <v>0</v>
      </c>
      <c r="H46" s="481">
        <f t="shared" ref="H46:H48" si="5">F46/E46%</f>
        <v>96.412367768595033</v>
      </c>
    </row>
    <row r="47" spans="1:8" ht="28.5" customHeight="1">
      <c r="A47" s="196"/>
      <c r="B47" s="192"/>
      <c r="C47" s="428">
        <v>75023</v>
      </c>
      <c r="D47" s="429" t="s">
        <v>302</v>
      </c>
      <c r="E47" s="430">
        <v>12500</v>
      </c>
      <c r="F47" s="430">
        <v>7380</v>
      </c>
      <c r="G47" s="477">
        <v>0</v>
      </c>
      <c r="H47" s="134">
        <f t="shared" si="5"/>
        <v>59.04</v>
      </c>
    </row>
    <row r="48" spans="1:8">
      <c r="A48" s="203"/>
      <c r="B48" s="204"/>
      <c r="C48" s="622">
        <v>75023</v>
      </c>
      <c r="D48" s="205" t="s">
        <v>194</v>
      </c>
      <c r="E48" s="630">
        <v>35000</v>
      </c>
      <c r="F48" s="695">
        <v>33797.99</v>
      </c>
      <c r="G48" s="635">
        <v>0</v>
      </c>
      <c r="H48" s="679">
        <f t="shared" si="5"/>
        <v>96.565685714285706</v>
      </c>
    </row>
    <row r="49" spans="1:8" ht="30.75" customHeight="1">
      <c r="A49" s="203"/>
      <c r="B49" s="204"/>
      <c r="C49" s="622"/>
      <c r="D49" s="193" t="s">
        <v>197</v>
      </c>
      <c r="E49" s="631"/>
      <c r="F49" s="678"/>
      <c r="G49" s="636"/>
      <c r="H49" s="680"/>
    </row>
    <row r="50" spans="1:8" ht="22.5" customHeight="1" thickBot="1">
      <c r="A50" s="185"/>
      <c r="B50" s="194">
        <v>754</v>
      </c>
      <c r="C50" s="168"/>
      <c r="D50" s="206" t="s">
        <v>198</v>
      </c>
      <c r="E50" s="251">
        <f>SUM(E51:E56)</f>
        <v>239000</v>
      </c>
      <c r="F50" s="252">
        <f>F53</f>
        <v>18978.900000000001</v>
      </c>
      <c r="G50" s="245">
        <f>G53</f>
        <v>0</v>
      </c>
      <c r="H50" s="415">
        <f>F50/E50%</f>
        <v>7.9409623430962348</v>
      </c>
    </row>
    <row r="51" spans="1:8" ht="23.25" customHeight="1">
      <c r="A51" s="189"/>
      <c r="B51" s="192"/>
      <c r="C51" s="169">
        <v>75412</v>
      </c>
      <c r="D51" s="207" t="s">
        <v>194</v>
      </c>
      <c r="E51" s="646">
        <v>11000</v>
      </c>
      <c r="F51" s="696">
        <v>0</v>
      </c>
      <c r="G51" s="693">
        <v>0</v>
      </c>
      <c r="H51" s="692">
        <v>0</v>
      </c>
    </row>
    <row r="52" spans="1:8" ht="15.75" customHeight="1">
      <c r="A52" s="189"/>
      <c r="B52" s="192"/>
      <c r="C52" s="170"/>
      <c r="D52" s="193" t="s">
        <v>199</v>
      </c>
      <c r="E52" s="637"/>
      <c r="F52" s="697"/>
      <c r="G52" s="694"/>
      <c r="H52" s="684"/>
    </row>
    <row r="53" spans="1:8" ht="18" customHeight="1">
      <c r="A53" s="203"/>
      <c r="B53" s="204"/>
      <c r="C53" s="236">
        <v>75414</v>
      </c>
      <c r="D53" s="208" t="s">
        <v>194</v>
      </c>
      <c r="E53" s="651">
        <v>19000</v>
      </c>
      <c r="F53" s="698">
        <v>18978.900000000001</v>
      </c>
      <c r="G53" s="624">
        <v>0</v>
      </c>
      <c r="H53" s="683">
        <v>0</v>
      </c>
    </row>
    <row r="54" spans="1:8" ht="17.25" customHeight="1">
      <c r="A54" s="203"/>
      <c r="B54" s="204"/>
      <c r="C54" s="237"/>
      <c r="D54" s="193" t="s">
        <v>199</v>
      </c>
      <c r="E54" s="637"/>
      <c r="F54" s="678"/>
      <c r="G54" s="636"/>
      <c r="H54" s="684"/>
    </row>
    <row r="55" spans="1:8" ht="16.5" customHeight="1">
      <c r="A55" s="203"/>
      <c r="B55" s="204"/>
      <c r="C55" s="236">
        <v>75416</v>
      </c>
      <c r="D55" s="208" t="s">
        <v>194</v>
      </c>
      <c r="E55" s="626">
        <v>209000</v>
      </c>
      <c r="F55" s="695">
        <v>0</v>
      </c>
      <c r="G55" s="635">
        <v>0</v>
      </c>
      <c r="H55" s="683">
        <v>0</v>
      </c>
    </row>
    <row r="56" spans="1:8" ht="18.75" customHeight="1">
      <c r="A56" s="203"/>
      <c r="B56" s="204"/>
      <c r="C56" s="237"/>
      <c r="D56" s="193" t="s">
        <v>200</v>
      </c>
      <c r="E56" s="651"/>
      <c r="F56" s="698"/>
      <c r="G56" s="624"/>
      <c r="H56" s="685"/>
    </row>
    <row r="57" spans="1:8" ht="21.75" customHeight="1">
      <c r="A57" s="203"/>
      <c r="B57" s="204"/>
      <c r="C57" s="237"/>
      <c r="D57" s="172" t="s">
        <v>201</v>
      </c>
      <c r="E57" s="637"/>
      <c r="F57" s="678"/>
      <c r="G57" s="636"/>
      <c r="H57" s="684"/>
    </row>
    <row r="58" spans="1:8" ht="22.5" customHeight="1" thickBot="1">
      <c r="A58" s="185" t="s">
        <v>160</v>
      </c>
      <c r="B58" s="194">
        <v>801</v>
      </c>
      <c r="C58" s="209"/>
      <c r="D58" s="210" t="s">
        <v>202</v>
      </c>
      <c r="E58" s="253">
        <f>SUM(E59:E65)</f>
        <v>973900</v>
      </c>
      <c r="F58" s="246">
        <f>SUM(F59:F65)</f>
        <v>829229.04</v>
      </c>
      <c r="G58" s="286">
        <f>SUM(G59:G65)</f>
        <v>12999.99</v>
      </c>
      <c r="H58" s="415">
        <f>F58/E58%</f>
        <v>85.14519355169935</v>
      </c>
    </row>
    <row r="59" spans="1:8" ht="27" customHeight="1">
      <c r="A59" s="189"/>
      <c r="B59" s="192"/>
      <c r="C59" s="211">
        <v>80101</v>
      </c>
      <c r="D59" s="171" t="s">
        <v>203</v>
      </c>
      <c r="E59" s="254">
        <v>821200</v>
      </c>
      <c r="F59" s="432">
        <v>682544.99</v>
      </c>
      <c r="G59" s="255">
        <v>0</v>
      </c>
      <c r="H59" s="481">
        <f>F59/E59%</f>
        <v>83.115561373599604</v>
      </c>
    </row>
    <row r="60" spans="1:8" ht="17.25" customHeight="1">
      <c r="A60" s="189"/>
      <c r="B60" s="192"/>
      <c r="C60" s="633">
        <v>80101</v>
      </c>
      <c r="D60" s="172" t="s">
        <v>194</v>
      </c>
      <c r="E60" s="635">
        <v>95200</v>
      </c>
      <c r="F60" s="626">
        <v>86281.01</v>
      </c>
      <c r="G60" s="635">
        <v>0</v>
      </c>
      <c r="H60" s="679">
        <f t="shared" ref="H60:H67" si="6">F60/E60%</f>
        <v>90.631313025210076</v>
      </c>
    </row>
    <row r="61" spans="1:8" ht="25.5">
      <c r="A61" s="212"/>
      <c r="B61" s="213"/>
      <c r="C61" s="634"/>
      <c r="D61" s="172" t="s">
        <v>303</v>
      </c>
      <c r="E61" s="636"/>
      <c r="F61" s="637"/>
      <c r="G61" s="636"/>
      <c r="H61" s="680"/>
    </row>
    <row r="62" spans="1:8">
      <c r="A62" s="212"/>
      <c r="B62" s="213"/>
      <c r="C62" s="633">
        <v>80106</v>
      </c>
      <c r="D62" s="172" t="s">
        <v>194</v>
      </c>
      <c r="E62" s="635">
        <v>14500</v>
      </c>
      <c r="F62" s="626">
        <v>17431.5</v>
      </c>
      <c r="G62" s="635">
        <v>0</v>
      </c>
      <c r="H62" s="679">
        <f t="shared" si="6"/>
        <v>120.21724137931035</v>
      </c>
    </row>
    <row r="63" spans="1:8" ht="40.5" customHeight="1">
      <c r="A63" s="212"/>
      <c r="B63" s="213"/>
      <c r="C63" s="634"/>
      <c r="D63" s="214" t="s">
        <v>304</v>
      </c>
      <c r="E63" s="636"/>
      <c r="F63" s="637"/>
      <c r="G63" s="636"/>
      <c r="H63" s="680"/>
    </row>
    <row r="64" spans="1:8" ht="15.75" customHeight="1">
      <c r="A64" s="212"/>
      <c r="B64" s="213"/>
      <c r="C64" s="633">
        <v>80110</v>
      </c>
      <c r="D64" s="215" t="s">
        <v>194</v>
      </c>
      <c r="E64" s="635">
        <v>43000</v>
      </c>
      <c r="F64" s="647">
        <v>42971.54</v>
      </c>
      <c r="G64" s="624">
        <v>12999.99</v>
      </c>
      <c r="H64" s="679">
        <f t="shared" si="6"/>
        <v>99.933813953488368</v>
      </c>
    </row>
    <row r="65" spans="1:8" ht="29.25" customHeight="1">
      <c r="A65" s="212"/>
      <c r="B65" s="213"/>
      <c r="C65" s="634"/>
      <c r="D65" s="216" t="s">
        <v>305</v>
      </c>
      <c r="E65" s="636"/>
      <c r="F65" s="648"/>
      <c r="G65" s="636"/>
      <c r="H65" s="680"/>
    </row>
    <row r="66" spans="1:8" ht="29.25" customHeight="1" thickBot="1">
      <c r="A66" s="218" t="s">
        <v>160</v>
      </c>
      <c r="B66" s="219">
        <v>853</v>
      </c>
      <c r="C66" s="168"/>
      <c r="D66" s="220" t="s">
        <v>306</v>
      </c>
      <c r="E66" s="245">
        <f>E67</f>
        <v>156000</v>
      </c>
      <c r="F66" s="245">
        <f>F67</f>
        <v>156000</v>
      </c>
      <c r="G66" s="252">
        <f>G67</f>
        <v>0</v>
      </c>
      <c r="H66" s="481">
        <f t="shared" si="6"/>
        <v>100</v>
      </c>
    </row>
    <row r="67" spans="1:8" ht="29.25" customHeight="1">
      <c r="A67" s="196"/>
      <c r="B67" s="221"/>
      <c r="C67" s="222">
        <v>85395</v>
      </c>
      <c r="D67" s="223" t="s">
        <v>307</v>
      </c>
      <c r="E67" s="255">
        <v>156000</v>
      </c>
      <c r="F67" s="470">
        <v>156000</v>
      </c>
      <c r="G67" s="476">
        <v>0</v>
      </c>
      <c r="H67" s="481">
        <f t="shared" si="6"/>
        <v>100</v>
      </c>
    </row>
    <row r="68" spans="1:8" ht="30.75" customHeight="1" thickBot="1">
      <c r="A68" s="218" t="s">
        <v>162</v>
      </c>
      <c r="B68" s="219">
        <v>900</v>
      </c>
      <c r="C68" s="168"/>
      <c r="D68" s="220" t="s">
        <v>92</v>
      </c>
      <c r="E68" s="245">
        <f>SUM(E69:E88)</f>
        <v>1935745</v>
      </c>
      <c r="F68" s="252">
        <f>SUM(F69:F88)</f>
        <v>940830.30999999994</v>
      </c>
      <c r="G68" s="245">
        <f>SUM(G69:G88)</f>
        <v>236667.18</v>
      </c>
      <c r="H68" s="291">
        <f>F68/E68%</f>
        <v>48.603008660748181</v>
      </c>
    </row>
    <row r="69" spans="1:8" ht="28.5" customHeight="1">
      <c r="A69" s="196"/>
      <c r="B69" s="221"/>
      <c r="C69" s="222">
        <v>90002</v>
      </c>
      <c r="D69" s="223" t="s">
        <v>204</v>
      </c>
      <c r="E69" s="255">
        <v>60000</v>
      </c>
      <c r="F69" s="470">
        <v>0</v>
      </c>
      <c r="G69" s="290">
        <v>0</v>
      </c>
      <c r="H69" s="134">
        <f t="shared" ref="H69:H87" si="7">F69/E69%</f>
        <v>0</v>
      </c>
    </row>
    <row r="70" spans="1:8" ht="28.5" customHeight="1">
      <c r="A70" s="196"/>
      <c r="B70" s="221"/>
      <c r="C70" s="633">
        <v>90002</v>
      </c>
      <c r="D70" s="232" t="s">
        <v>194</v>
      </c>
      <c r="E70" s="630">
        <v>8000</v>
      </c>
      <c r="F70" s="630">
        <v>0</v>
      </c>
      <c r="G70" s="626">
        <v>0</v>
      </c>
      <c r="H70" s="683">
        <v>0</v>
      </c>
    </row>
    <row r="71" spans="1:8" ht="28.5" customHeight="1">
      <c r="A71" s="196"/>
      <c r="B71" s="221"/>
      <c r="C71" s="634"/>
      <c r="D71" s="433" t="s">
        <v>308</v>
      </c>
      <c r="E71" s="631"/>
      <c r="F71" s="631"/>
      <c r="G71" s="637"/>
      <c r="H71" s="684"/>
    </row>
    <row r="72" spans="1:8" ht="28.5" customHeight="1">
      <c r="A72" s="196"/>
      <c r="B72" s="221"/>
      <c r="C72" s="195">
        <v>90002</v>
      </c>
      <c r="D72" s="174" t="s">
        <v>309</v>
      </c>
      <c r="E72" s="250">
        <v>30573</v>
      </c>
      <c r="F72" s="250">
        <v>30000</v>
      </c>
      <c r="G72" s="478">
        <v>0</v>
      </c>
      <c r="H72" s="481">
        <f t="shared" si="7"/>
        <v>98.12579727210283</v>
      </c>
    </row>
    <row r="73" spans="1:8" ht="21.75" customHeight="1">
      <c r="A73" s="196"/>
      <c r="B73" s="221"/>
      <c r="C73" s="469">
        <v>90004</v>
      </c>
      <c r="D73" s="224" t="s">
        <v>205</v>
      </c>
      <c r="E73" s="470">
        <v>137000</v>
      </c>
      <c r="F73" s="470">
        <v>135775.04000000001</v>
      </c>
      <c r="G73" s="479">
        <v>118913.28</v>
      </c>
      <c r="H73" s="481">
        <f t="shared" si="7"/>
        <v>99.105868613138696</v>
      </c>
    </row>
    <row r="74" spans="1:8" ht="20.25" customHeight="1">
      <c r="A74" s="196"/>
      <c r="B74" s="221"/>
      <c r="C74" s="469">
        <v>90004</v>
      </c>
      <c r="D74" s="224" t="s">
        <v>206</v>
      </c>
      <c r="E74" s="470">
        <v>50000</v>
      </c>
      <c r="F74" s="470">
        <v>49656.86</v>
      </c>
      <c r="G74" s="480">
        <v>0</v>
      </c>
      <c r="H74" s="481">
        <f t="shared" si="7"/>
        <v>99.313720000000004</v>
      </c>
    </row>
    <row r="75" spans="1:8" ht="24" customHeight="1">
      <c r="A75" s="196"/>
      <c r="B75" s="221"/>
      <c r="C75" s="469">
        <v>90004</v>
      </c>
      <c r="D75" s="224" t="s">
        <v>207</v>
      </c>
      <c r="E75" s="470">
        <v>50000</v>
      </c>
      <c r="F75" s="470">
        <v>49111.5</v>
      </c>
      <c r="G75" s="479">
        <v>38533.74</v>
      </c>
      <c r="H75" s="481">
        <f t="shared" si="7"/>
        <v>98.222999999999999</v>
      </c>
    </row>
    <row r="76" spans="1:8" ht="30" customHeight="1">
      <c r="A76" s="196"/>
      <c r="B76" s="221"/>
      <c r="C76" s="469">
        <v>90004</v>
      </c>
      <c r="D76" s="224" t="s">
        <v>208</v>
      </c>
      <c r="E76" s="470">
        <v>170000</v>
      </c>
      <c r="F76" s="470">
        <v>104876.67</v>
      </c>
      <c r="G76" s="480">
        <v>0</v>
      </c>
      <c r="H76" s="481">
        <f t="shared" si="7"/>
        <v>61.692158823529411</v>
      </c>
    </row>
    <row r="77" spans="1:8" ht="29.25" customHeight="1">
      <c r="A77" s="196"/>
      <c r="B77" s="221"/>
      <c r="C77" s="469">
        <v>90004</v>
      </c>
      <c r="D77" s="224" t="s">
        <v>209</v>
      </c>
      <c r="E77" s="470">
        <v>170000</v>
      </c>
      <c r="F77" s="470">
        <v>98540.800000000003</v>
      </c>
      <c r="G77" s="479">
        <v>79220.160000000003</v>
      </c>
      <c r="H77" s="481">
        <f t="shared" si="7"/>
        <v>57.96517647058824</v>
      </c>
    </row>
    <row r="78" spans="1:8" ht="18.75" customHeight="1">
      <c r="A78" s="196"/>
      <c r="B78" s="221"/>
      <c r="C78" s="633">
        <v>90004</v>
      </c>
      <c r="D78" s="224" t="s">
        <v>194</v>
      </c>
      <c r="E78" s="626">
        <v>110500</v>
      </c>
      <c r="F78" s="695">
        <v>7625</v>
      </c>
      <c r="G78" s="706">
        <v>0</v>
      </c>
      <c r="H78" s="679">
        <f t="shared" si="7"/>
        <v>6.9004524886877832</v>
      </c>
    </row>
    <row r="79" spans="1:8" ht="18" customHeight="1">
      <c r="A79" s="196"/>
      <c r="B79" s="221"/>
      <c r="C79" s="634"/>
      <c r="D79" s="224" t="s">
        <v>227</v>
      </c>
      <c r="E79" s="637"/>
      <c r="F79" s="678"/>
      <c r="G79" s="707"/>
      <c r="H79" s="680"/>
    </row>
    <row r="80" spans="1:8" ht="25.5" customHeight="1">
      <c r="A80" s="217"/>
      <c r="B80" s="225"/>
      <c r="C80" s="195">
        <v>90013</v>
      </c>
      <c r="D80" s="172" t="s">
        <v>210</v>
      </c>
      <c r="E80" s="472">
        <v>446589</v>
      </c>
      <c r="F80" s="472">
        <v>430220.99</v>
      </c>
      <c r="G80" s="476">
        <v>0</v>
      </c>
      <c r="H80" s="481">
        <f t="shared" si="7"/>
        <v>96.334882856496677</v>
      </c>
    </row>
    <row r="81" spans="1:8" ht="32.25" customHeight="1">
      <c r="A81" s="217"/>
      <c r="B81" s="225"/>
      <c r="C81" s="195">
        <v>90015</v>
      </c>
      <c r="D81" s="173" t="s">
        <v>211</v>
      </c>
      <c r="E81" s="250">
        <v>520000</v>
      </c>
      <c r="F81" s="250">
        <v>0</v>
      </c>
      <c r="G81" s="476">
        <v>0</v>
      </c>
      <c r="H81" s="134">
        <f t="shared" si="7"/>
        <v>0</v>
      </c>
    </row>
    <row r="82" spans="1:8" ht="30" customHeight="1">
      <c r="A82" s="217"/>
      <c r="B82" s="225"/>
      <c r="C82" s="195">
        <v>90015</v>
      </c>
      <c r="D82" s="174" t="s">
        <v>317</v>
      </c>
      <c r="E82" s="250">
        <v>138000</v>
      </c>
      <c r="F82" s="250">
        <v>1834.42</v>
      </c>
      <c r="G82" s="476">
        <v>0</v>
      </c>
      <c r="H82" s="481">
        <f t="shared" si="7"/>
        <v>1.3292898550724639</v>
      </c>
    </row>
    <row r="83" spans="1:8" ht="28.5" customHeight="1">
      <c r="A83" s="217"/>
      <c r="B83" s="225"/>
      <c r="C83" s="195">
        <v>90015</v>
      </c>
      <c r="D83" s="174" t="s">
        <v>310</v>
      </c>
      <c r="E83" s="250">
        <v>12000</v>
      </c>
      <c r="F83" s="250">
        <v>11930.7</v>
      </c>
      <c r="G83" s="476">
        <v>0</v>
      </c>
      <c r="H83" s="481">
        <f t="shared" si="7"/>
        <v>99.422499999999999</v>
      </c>
    </row>
    <row r="84" spans="1:8" ht="29.25" customHeight="1">
      <c r="A84" s="217"/>
      <c r="B84" s="225"/>
      <c r="C84" s="195">
        <v>90095</v>
      </c>
      <c r="D84" s="174" t="s">
        <v>213</v>
      </c>
      <c r="E84" s="250">
        <v>12000</v>
      </c>
      <c r="F84" s="250">
        <v>6724.94</v>
      </c>
      <c r="G84" s="476">
        <v>0</v>
      </c>
      <c r="H84" s="481">
        <f t="shared" si="7"/>
        <v>56.041166666666662</v>
      </c>
    </row>
    <row r="85" spans="1:8" ht="29.25" customHeight="1">
      <c r="A85" s="217"/>
      <c r="B85" s="225"/>
      <c r="C85" s="195">
        <v>90095</v>
      </c>
      <c r="D85" s="174" t="s">
        <v>214</v>
      </c>
      <c r="E85" s="250">
        <v>8000</v>
      </c>
      <c r="F85" s="250">
        <v>4719.17</v>
      </c>
      <c r="G85" s="476">
        <v>0</v>
      </c>
      <c r="H85" s="481">
        <f t="shared" si="7"/>
        <v>58.989625000000004</v>
      </c>
    </row>
    <row r="86" spans="1:8" ht="29.25" customHeight="1">
      <c r="A86" s="217"/>
      <c r="B86" s="225"/>
      <c r="C86" s="195">
        <v>90095</v>
      </c>
      <c r="D86" s="173" t="s">
        <v>215</v>
      </c>
      <c r="E86" s="250">
        <v>8000</v>
      </c>
      <c r="F86" s="250">
        <v>4731.24</v>
      </c>
      <c r="G86" s="476">
        <v>0</v>
      </c>
      <c r="H86" s="481">
        <f t="shared" si="7"/>
        <v>59.140499999999996</v>
      </c>
    </row>
    <row r="87" spans="1:8" ht="29.25" customHeight="1">
      <c r="A87" s="217"/>
      <c r="B87" s="225"/>
      <c r="C87" s="633">
        <v>90095</v>
      </c>
      <c r="D87" s="232" t="s">
        <v>194</v>
      </c>
      <c r="E87" s="630">
        <v>5083</v>
      </c>
      <c r="F87" s="630">
        <v>5082.9799999999996</v>
      </c>
      <c r="G87" s="708">
        <v>0</v>
      </c>
      <c r="H87" s="681">
        <f t="shared" si="7"/>
        <v>99.999606531575836</v>
      </c>
    </row>
    <row r="88" spans="1:8" ht="29.25" customHeight="1">
      <c r="A88" s="217"/>
      <c r="B88" s="225"/>
      <c r="C88" s="634"/>
      <c r="D88" s="433" t="s">
        <v>311</v>
      </c>
      <c r="E88" s="631"/>
      <c r="F88" s="631"/>
      <c r="G88" s="710"/>
      <c r="H88" s="682"/>
    </row>
    <row r="89" spans="1:8" ht="27.75" customHeight="1" thickBot="1">
      <c r="A89" s="218" t="s">
        <v>163</v>
      </c>
      <c r="B89" s="226">
        <v>921</v>
      </c>
      <c r="C89" s="168"/>
      <c r="D89" s="227" t="s">
        <v>98</v>
      </c>
      <c r="E89" s="245">
        <f>SUM(E90:E95)</f>
        <v>1876490</v>
      </c>
      <c r="F89" s="246">
        <f>SUM(F90:F95)</f>
        <v>1540488.9500000002</v>
      </c>
      <c r="G89" s="286">
        <f>SUM(G90:G95)</f>
        <v>135209.07</v>
      </c>
      <c r="H89" s="415">
        <f>F89/E89%</f>
        <v>82.094173163725898</v>
      </c>
    </row>
    <row r="90" spans="1:8" ht="21" customHeight="1">
      <c r="A90" s="217"/>
      <c r="B90" s="225"/>
      <c r="C90" s="468">
        <v>92109</v>
      </c>
      <c r="D90" s="167" t="s">
        <v>216</v>
      </c>
      <c r="E90" s="256">
        <v>250000</v>
      </c>
      <c r="F90" s="256">
        <v>2214</v>
      </c>
      <c r="G90" s="480">
        <v>0</v>
      </c>
      <c r="H90" s="481">
        <f t="shared" ref="H90:H99" si="8">F90/E90%</f>
        <v>0.88560000000000005</v>
      </c>
    </row>
    <row r="91" spans="1:8" ht="16.5" customHeight="1">
      <c r="A91" s="217"/>
      <c r="B91" s="225"/>
      <c r="C91" s="195">
        <v>92109</v>
      </c>
      <c r="D91" s="228" t="s">
        <v>217</v>
      </c>
      <c r="E91" s="472">
        <v>210000</v>
      </c>
      <c r="F91" s="472">
        <v>201775.62</v>
      </c>
      <c r="G91" s="479">
        <v>135209.07</v>
      </c>
      <c r="H91" s="481">
        <f t="shared" si="8"/>
        <v>96.083628571428562</v>
      </c>
    </row>
    <row r="92" spans="1:8" ht="17.25" customHeight="1">
      <c r="A92" s="217"/>
      <c r="B92" s="225"/>
      <c r="C92" s="195">
        <v>92109</v>
      </c>
      <c r="D92" s="229" t="s">
        <v>218</v>
      </c>
      <c r="E92" s="472">
        <v>465390</v>
      </c>
      <c r="F92" s="472">
        <v>432122.21</v>
      </c>
      <c r="G92" s="479">
        <v>0</v>
      </c>
      <c r="H92" s="481">
        <f t="shared" si="8"/>
        <v>92.851631964588847</v>
      </c>
    </row>
    <row r="93" spans="1:8" ht="15.75" customHeight="1">
      <c r="A93" s="217"/>
      <c r="B93" s="225"/>
      <c r="C93" s="195">
        <v>92109</v>
      </c>
      <c r="D93" s="230" t="s">
        <v>219</v>
      </c>
      <c r="E93" s="250">
        <v>630000</v>
      </c>
      <c r="F93" s="250">
        <v>630000</v>
      </c>
      <c r="G93" s="480">
        <v>0</v>
      </c>
      <c r="H93" s="481">
        <f t="shared" si="8"/>
        <v>100</v>
      </c>
    </row>
    <row r="94" spans="1:8" ht="19.5" customHeight="1">
      <c r="A94" s="217"/>
      <c r="B94" s="225"/>
      <c r="C94" s="195">
        <v>92109</v>
      </c>
      <c r="D94" s="231" t="s">
        <v>220</v>
      </c>
      <c r="E94" s="472">
        <v>221100</v>
      </c>
      <c r="F94" s="472">
        <v>220872.12</v>
      </c>
      <c r="G94" s="480">
        <v>0</v>
      </c>
      <c r="H94" s="481">
        <f t="shared" si="8"/>
        <v>99.896933514246939</v>
      </c>
    </row>
    <row r="95" spans="1:8" ht="27.75" customHeight="1">
      <c r="A95" s="217"/>
      <c r="B95" s="225"/>
      <c r="C95" s="195">
        <v>92109</v>
      </c>
      <c r="D95" s="232" t="s">
        <v>221</v>
      </c>
      <c r="E95" s="472">
        <v>100000</v>
      </c>
      <c r="F95" s="472">
        <v>53505</v>
      </c>
      <c r="G95" s="478">
        <v>0</v>
      </c>
      <c r="H95" s="481">
        <f t="shared" si="8"/>
        <v>53.505000000000003</v>
      </c>
    </row>
    <row r="96" spans="1:8" ht="21.75" customHeight="1" thickBot="1">
      <c r="A96" s="185">
        <v>926</v>
      </c>
      <c r="B96" s="188"/>
      <c r="C96" s="242"/>
      <c r="D96" s="241" t="s">
        <v>149</v>
      </c>
      <c r="E96" s="257">
        <f>E99+E97+E98</f>
        <v>11300</v>
      </c>
      <c r="F96" s="257">
        <f>F99+F97+F98</f>
        <v>11229.49</v>
      </c>
      <c r="G96" s="257">
        <f t="shared" ref="G96" si="9">G99</f>
        <v>0</v>
      </c>
      <c r="H96" s="415">
        <f>F96/E96%</f>
        <v>99.376017699115039</v>
      </c>
    </row>
    <row r="97" spans="1:8" ht="21.75" customHeight="1">
      <c r="A97" s="189"/>
      <c r="B97" s="482"/>
      <c r="C97" s="643">
        <v>92601</v>
      </c>
      <c r="D97" s="436" t="s">
        <v>194</v>
      </c>
      <c r="E97" s="645">
        <v>4300</v>
      </c>
      <c r="F97" s="646">
        <v>4279.99</v>
      </c>
      <c r="G97" s="677">
        <v>0</v>
      </c>
      <c r="H97" s="686">
        <f t="shared" si="8"/>
        <v>99.534651162790695</v>
      </c>
    </row>
    <row r="98" spans="1:8" ht="21.75" customHeight="1">
      <c r="A98" s="189"/>
      <c r="B98" s="482"/>
      <c r="C98" s="644"/>
      <c r="D98" s="437" t="s">
        <v>312</v>
      </c>
      <c r="E98" s="636"/>
      <c r="F98" s="637"/>
      <c r="G98" s="678"/>
      <c r="H98" s="682"/>
    </row>
    <row r="99" spans="1:8" ht="16.5" customHeight="1">
      <c r="A99" s="212"/>
      <c r="B99" s="238"/>
      <c r="C99" s="622">
        <v>92695</v>
      </c>
      <c r="D99" s="437" t="s">
        <v>194</v>
      </c>
      <c r="E99" s="624">
        <v>7000</v>
      </c>
      <c r="F99" s="626">
        <v>6949.5</v>
      </c>
      <c r="G99" s="708">
        <v>0</v>
      </c>
      <c r="H99" s="681">
        <f t="shared" si="8"/>
        <v>99.278571428571425</v>
      </c>
    </row>
    <row r="100" spans="1:8" ht="18" customHeight="1" thickBot="1">
      <c r="A100" s="240"/>
      <c r="B100" s="238"/>
      <c r="C100" s="623"/>
      <c r="D100" s="239" t="s">
        <v>230</v>
      </c>
      <c r="E100" s="625"/>
      <c r="F100" s="627"/>
      <c r="G100" s="709"/>
      <c r="H100" s="682"/>
    </row>
    <row r="101" spans="1:8" ht="22.5" customHeight="1" thickBot="1">
      <c r="A101" s="638" t="s">
        <v>103</v>
      </c>
      <c r="B101" s="639"/>
      <c r="C101" s="640"/>
      <c r="D101" s="233" t="s">
        <v>21</v>
      </c>
      <c r="E101" s="258">
        <f>E10+E25+E37+E41+E45+E58+E66+E68+E89+E50+E96</f>
        <v>17198677</v>
      </c>
      <c r="F101" s="258">
        <f t="shared" ref="F101:G101" si="10">F10+F25+F37+F41+F45+F58+F66+F68+F89+F50+F96</f>
        <v>12343747.920000002</v>
      </c>
      <c r="G101" s="258">
        <f t="shared" si="10"/>
        <v>5393192.8799999999</v>
      </c>
      <c r="H101" s="484">
        <f>F101/E101%</f>
        <v>71.771496842460635</v>
      </c>
    </row>
    <row r="102" spans="1:8">
      <c r="E102" s="267"/>
      <c r="G102" s="267"/>
    </row>
  </sheetData>
  <mergeCells count="78">
    <mergeCell ref="E11:E13"/>
    <mergeCell ref="C11:C13"/>
    <mergeCell ref="C70:C71"/>
    <mergeCell ref="G78:G79"/>
    <mergeCell ref="F99:F100"/>
    <mergeCell ref="G99:G100"/>
    <mergeCell ref="F64:F65"/>
    <mergeCell ref="E70:E71"/>
    <mergeCell ref="F70:F71"/>
    <mergeCell ref="G70:G71"/>
    <mergeCell ref="E87:E88"/>
    <mergeCell ref="F87:F88"/>
    <mergeCell ref="G87:G88"/>
    <mergeCell ref="E78:E79"/>
    <mergeCell ref="F78:F79"/>
    <mergeCell ref="G18:G19"/>
    <mergeCell ref="A7:A8"/>
    <mergeCell ref="B7:B8"/>
    <mergeCell ref="C7:C8"/>
    <mergeCell ref="D7:D8"/>
    <mergeCell ref="E7:E8"/>
    <mergeCell ref="A101:C101"/>
    <mergeCell ref="E1:G2"/>
    <mergeCell ref="C64:C65"/>
    <mergeCell ref="E64:E65"/>
    <mergeCell ref="G64:G65"/>
    <mergeCell ref="E55:E57"/>
    <mergeCell ref="G55:G57"/>
    <mergeCell ref="C60:C61"/>
    <mergeCell ref="E60:E61"/>
    <mergeCell ref="G60:G61"/>
    <mergeCell ref="C62:C63"/>
    <mergeCell ref="G62:G63"/>
    <mergeCell ref="C48:C49"/>
    <mergeCell ref="G23:G24"/>
    <mergeCell ref="C42:C43"/>
    <mergeCell ref="E42:E43"/>
    <mergeCell ref="H7:H8"/>
    <mergeCell ref="H23:H24"/>
    <mergeCell ref="H42:H43"/>
    <mergeCell ref="H51:H52"/>
    <mergeCell ref="C99:C100"/>
    <mergeCell ref="E99:E100"/>
    <mergeCell ref="E48:E49"/>
    <mergeCell ref="G48:G49"/>
    <mergeCell ref="E51:E52"/>
    <mergeCell ref="E53:E54"/>
    <mergeCell ref="G53:G54"/>
    <mergeCell ref="G51:G52"/>
    <mergeCell ref="F48:F49"/>
    <mergeCell ref="F51:F52"/>
    <mergeCell ref="F53:F54"/>
    <mergeCell ref="F55:F57"/>
    <mergeCell ref="H48:H49"/>
    <mergeCell ref="H78:H79"/>
    <mergeCell ref="H99:H100"/>
    <mergeCell ref="H53:H54"/>
    <mergeCell ref="H55:H57"/>
    <mergeCell ref="H60:H61"/>
    <mergeCell ref="H62:H63"/>
    <mergeCell ref="H64:H65"/>
    <mergeCell ref="H97:H98"/>
    <mergeCell ref="H70:H71"/>
    <mergeCell ref="H87:H88"/>
    <mergeCell ref="C97:C98"/>
    <mergeCell ref="E97:E98"/>
    <mergeCell ref="F97:F98"/>
    <mergeCell ref="G97:G98"/>
    <mergeCell ref="C87:C88"/>
    <mergeCell ref="G42:G43"/>
    <mergeCell ref="F23:F24"/>
    <mergeCell ref="F42:F43"/>
    <mergeCell ref="C78:C79"/>
    <mergeCell ref="C23:C24"/>
    <mergeCell ref="E23:E24"/>
    <mergeCell ref="E62:E63"/>
    <mergeCell ref="F60:F61"/>
    <mergeCell ref="F62:F63"/>
  </mergeCells>
  <pageMargins left="0.31496062992125984" right="0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1"/>
  <sheetViews>
    <sheetView showGridLines="0" workbookViewId="0">
      <selection activeCell="H9" sqref="H9"/>
    </sheetView>
  </sheetViews>
  <sheetFormatPr defaultRowHeight="12.75"/>
  <cols>
    <col min="1" max="1" width="5.28515625" customWidth="1"/>
    <col min="3" max="3" width="11" customWidth="1"/>
    <col min="4" max="4" width="43.85546875" customWidth="1"/>
    <col min="5" max="5" width="22.85546875" customWidth="1"/>
    <col min="6" max="6" width="16.5703125" customWidth="1"/>
  </cols>
  <sheetData>
    <row r="1" spans="1:6" ht="24.75" customHeight="1">
      <c r="E1" s="295"/>
      <c r="F1" s="295" t="s">
        <v>246</v>
      </c>
    </row>
    <row r="2" spans="1:6" ht="60" customHeight="1">
      <c r="A2" s="524" t="s">
        <v>275</v>
      </c>
      <c r="B2" s="524"/>
      <c r="C2" s="524"/>
      <c r="D2" s="524"/>
      <c r="E2" s="524"/>
      <c r="F2" s="12"/>
    </row>
    <row r="3" spans="1:6" ht="9.75" customHeight="1">
      <c r="A3" s="35"/>
      <c r="B3" s="35"/>
      <c r="C3" s="35"/>
      <c r="D3" s="35"/>
      <c r="E3" s="1" t="s">
        <v>0</v>
      </c>
    </row>
    <row r="4" spans="1:6" ht="64.5" customHeight="1">
      <c r="A4" s="36" t="s">
        <v>9</v>
      </c>
      <c r="B4" s="36" t="s">
        <v>1</v>
      </c>
      <c r="C4" s="36" t="s">
        <v>4</v>
      </c>
      <c r="D4" s="36" t="s">
        <v>24</v>
      </c>
      <c r="E4" s="262" t="s">
        <v>238</v>
      </c>
      <c r="F4" s="262" t="s">
        <v>234</v>
      </c>
    </row>
    <row r="5" spans="1:6" s="29" customFormat="1" ht="12" customHeight="1">
      <c r="A5" s="24">
        <v>1</v>
      </c>
      <c r="B5" s="24">
        <v>2</v>
      </c>
      <c r="C5" s="24">
        <v>3</v>
      </c>
      <c r="D5" s="24" t="s">
        <v>137</v>
      </c>
      <c r="E5" s="24" t="s">
        <v>111</v>
      </c>
      <c r="F5" s="24" t="s">
        <v>16</v>
      </c>
    </row>
    <row r="6" spans="1:6" s="29" customFormat="1" ht="27.75" customHeight="1">
      <c r="A6" s="127" t="s">
        <v>13</v>
      </c>
      <c r="B6" s="17">
        <v>801</v>
      </c>
      <c r="C6" s="17">
        <v>80101</v>
      </c>
      <c r="D6" s="150" t="s">
        <v>177</v>
      </c>
      <c r="E6" s="311">
        <v>735600</v>
      </c>
      <c r="F6" s="311">
        <v>225089.88</v>
      </c>
    </row>
    <row r="7" spans="1:6" s="29" customFormat="1" ht="27.75" customHeight="1">
      <c r="A7" s="234" t="s">
        <v>14</v>
      </c>
      <c r="B7" s="17">
        <v>801</v>
      </c>
      <c r="C7" s="17">
        <v>80104</v>
      </c>
      <c r="D7" s="93" t="s">
        <v>107</v>
      </c>
      <c r="E7" s="312">
        <v>1386900</v>
      </c>
      <c r="F7" s="312">
        <v>1048480.48</v>
      </c>
    </row>
    <row r="8" spans="1:6" ht="30" customHeight="1">
      <c r="A8" s="234" t="s">
        <v>14</v>
      </c>
      <c r="B8" s="17">
        <v>801</v>
      </c>
      <c r="C8" s="17">
        <v>80106</v>
      </c>
      <c r="D8" s="93" t="s">
        <v>107</v>
      </c>
      <c r="E8" s="312">
        <v>57000</v>
      </c>
      <c r="F8" s="312">
        <v>19405.62</v>
      </c>
    </row>
    <row r="9" spans="1:6" ht="30" customHeight="1">
      <c r="A9" s="613" t="s">
        <v>21</v>
      </c>
      <c r="B9" s="614"/>
      <c r="C9" s="614"/>
      <c r="D9" s="615"/>
      <c r="E9" s="307">
        <f>SUM(E6:E8)</f>
        <v>2179500</v>
      </c>
      <c r="F9" s="307">
        <f>SUM(F6:F8)</f>
        <v>1292975.98</v>
      </c>
    </row>
    <row r="11" spans="1:6">
      <c r="A11" s="28"/>
    </row>
  </sheetData>
  <mergeCells count="2">
    <mergeCell ref="A2:E2"/>
    <mergeCell ref="A9:D9"/>
  </mergeCells>
  <printOptions horizontalCentered="1"/>
  <pageMargins left="0.15748031496062992" right="0.15748031496062992" top="2.204724409448819" bottom="0.59055118110236227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H19"/>
  <sheetViews>
    <sheetView showGridLines="0" workbookViewId="0">
      <selection activeCell="H10" sqref="H10"/>
    </sheetView>
  </sheetViews>
  <sheetFormatPr defaultRowHeight="12.75"/>
  <cols>
    <col min="1" max="1" width="4.7109375" style="8" bestFit="1" customWidth="1"/>
    <col min="2" max="2" width="48.42578125" style="8" customWidth="1"/>
    <col min="3" max="3" width="14" style="8" customWidth="1"/>
    <col min="4" max="4" width="19.28515625" style="8" customWidth="1"/>
    <col min="5" max="5" width="19" style="8" customWidth="1"/>
    <col min="6" max="16384" width="9.140625" style="8"/>
  </cols>
  <sheetData>
    <row r="2" spans="1:8" ht="28.5" customHeight="1">
      <c r="C2" s="159"/>
      <c r="D2" s="159"/>
      <c r="E2" s="295" t="s">
        <v>231</v>
      </c>
    </row>
    <row r="3" spans="1:8" ht="45.75" customHeight="1">
      <c r="A3" s="524" t="s">
        <v>280</v>
      </c>
      <c r="B3" s="525"/>
      <c r="C3" s="525"/>
      <c r="D3" s="525"/>
      <c r="E3" s="525"/>
      <c r="F3" s="11"/>
      <c r="G3" s="11"/>
      <c r="H3" s="12"/>
    </row>
    <row r="4" spans="1:8" ht="9.75" customHeight="1" thickBot="1">
      <c r="E4" s="1" t="s">
        <v>0</v>
      </c>
    </row>
    <row r="5" spans="1:8" ht="64.5" customHeight="1">
      <c r="A5" s="81" t="s">
        <v>9</v>
      </c>
      <c r="B5" s="82" t="s">
        <v>10</v>
      </c>
      <c r="C5" s="83" t="s">
        <v>11</v>
      </c>
      <c r="D5" s="403" t="s">
        <v>268</v>
      </c>
      <c r="E5" s="403" t="s">
        <v>267</v>
      </c>
    </row>
    <row r="6" spans="1:8" s="16" customFormat="1" ht="10.5" customHeight="1">
      <c r="A6" s="84">
        <v>1</v>
      </c>
      <c r="B6" s="15">
        <v>2</v>
      </c>
      <c r="C6" s="15">
        <v>3</v>
      </c>
      <c r="D6" s="85">
        <v>4</v>
      </c>
      <c r="E6" s="85">
        <v>4</v>
      </c>
    </row>
    <row r="7" spans="1:8" ht="18.95" customHeight="1">
      <c r="A7" s="526" t="s">
        <v>12</v>
      </c>
      <c r="B7" s="527"/>
      <c r="C7" s="17"/>
      <c r="D7" s="261">
        <f>SUM(D8:D9)</f>
        <v>8454629</v>
      </c>
      <c r="E7" s="261">
        <f>E8+E9</f>
        <v>10234564.59</v>
      </c>
    </row>
    <row r="8" spans="1:8" ht="41.25" customHeight="1">
      <c r="A8" s="488" t="s">
        <v>13</v>
      </c>
      <c r="B8" s="124" t="s">
        <v>143</v>
      </c>
      <c r="C8" s="123" t="s">
        <v>142</v>
      </c>
      <c r="D8" s="266">
        <v>5115969</v>
      </c>
      <c r="E8" s="259">
        <v>4966954.59</v>
      </c>
    </row>
    <row r="9" spans="1:8" ht="52.5" customHeight="1" thickBot="1">
      <c r="A9" s="119" t="s">
        <v>14</v>
      </c>
      <c r="B9" s="120" t="s">
        <v>17</v>
      </c>
      <c r="C9" s="121" t="s">
        <v>18</v>
      </c>
      <c r="D9" s="260">
        <v>3338660</v>
      </c>
      <c r="E9" s="260">
        <v>5267610</v>
      </c>
      <c r="F9" s="142"/>
    </row>
    <row r="10" spans="1:8" ht="27.75" customHeight="1">
      <c r="A10" s="526" t="s">
        <v>144</v>
      </c>
      <c r="B10" s="527"/>
      <c r="C10" s="17"/>
      <c r="D10" s="125">
        <f>D11</f>
        <v>0</v>
      </c>
      <c r="E10" s="125">
        <f>E11</f>
        <v>0</v>
      </c>
    </row>
    <row r="11" spans="1:8" ht="33" customHeight="1">
      <c r="A11" s="122" t="s">
        <v>13</v>
      </c>
      <c r="B11" s="124" t="s">
        <v>145</v>
      </c>
      <c r="C11" s="123" t="s">
        <v>146</v>
      </c>
      <c r="D11" s="235">
        <v>0</v>
      </c>
      <c r="E11" s="126">
        <v>0</v>
      </c>
    </row>
    <row r="12" spans="1:8" ht="18.95" customHeight="1">
      <c r="A12"/>
      <c r="B12"/>
      <c r="C12"/>
      <c r="D12"/>
      <c r="E12"/>
    </row>
    <row r="13" spans="1:8">
      <c r="A13"/>
      <c r="B13"/>
      <c r="C13"/>
      <c r="D13"/>
      <c r="E13"/>
    </row>
    <row r="14" spans="1:8" ht="18.95" customHeight="1">
      <c r="A14"/>
      <c r="B14"/>
      <c r="C14"/>
      <c r="D14"/>
      <c r="E14"/>
    </row>
    <row r="15" spans="1:8" ht="18.95" customHeight="1">
      <c r="A15"/>
      <c r="B15"/>
      <c r="C15"/>
      <c r="D15"/>
      <c r="E15"/>
    </row>
    <row r="16" spans="1:8" ht="18.95" customHeight="1">
      <c r="A16"/>
      <c r="B16"/>
      <c r="C16"/>
      <c r="D16"/>
      <c r="E16"/>
    </row>
    <row r="17" spans="1:7" ht="18.95" customHeight="1">
      <c r="A17"/>
      <c r="B17"/>
      <c r="C17"/>
      <c r="D17"/>
      <c r="E17"/>
    </row>
    <row r="18" spans="1:7" ht="15" customHeight="1">
      <c r="A18" s="19"/>
      <c r="B18" s="20"/>
      <c r="C18" s="20"/>
      <c r="D18" s="20"/>
      <c r="E18" s="20"/>
    </row>
    <row r="19" spans="1:7">
      <c r="A19" s="21"/>
      <c r="B19" s="22"/>
      <c r="C19" s="22"/>
      <c r="D19" s="22"/>
      <c r="E19" s="22"/>
      <c r="F19" s="23"/>
      <c r="G19" s="23"/>
    </row>
  </sheetData>
  <mergeCells count="3">
    <mergeCell ref="A3:E3"/>
    <mergeCell ref="A7:B7"/>
    <mergeCell ref="A10:B10"/>
  </mergeCells>
  <printOptions horizontalCentered="1"/>
  <pageMargins left="0" right="0" top="1.1417322834645669" bottom="0.59055118110236227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9"/>
  <sheetViews>
    <sheetView showGridLines="0" defaultGridColor="0" topLeftCell="A3" colorId="8" workbookViewId="0">
      <selection activeCell="C20" sqref="C20"/>
    </sheetView>
  </sheetViews>
  <sheetFormatPr defaultRowHeight="12.75"/>
  <cols>
    <col min="1" max="1" width="6" style="8" bestFit="1" customWidth="1"/>
    <col min="2" max="2" width="8.85546875" style="8" bestFit="1" customWidth="1"/>
    <col min="3" max="4" width="13" style="8" customWidth="1"/>
    <col min="5" max="6" width="14" style="8" customWidth="1"/>
    <col min="7" max="7" width="14.28515625" style="8" customWidth="1"/>
    <col min="8" max="8" width="14.85546875" style="8" customWidth="1"/>
    <col min="9" max="9" width="15.140625" style="8" customWidth="1"/>
    <col min="10" max="10" width="15.85546875" style="8" customWidth="1"/>
    <col min="11" max="11" width="15" style="8" customWidth="1"/>
    <col min="12" max="12" width="18.140625" style="8" customWidth="1"/>
    <col min="13" max="13" width="15" style="8" customWidth="1"/>
  </cols>
  <sheetData>
    <row r="1" spans="1:13" ht="19.5" customHeight="1">
      <c r="L1" s="541" t="s">
        <v>260</v>
      </c>
      <c r="M1" s="541"/>
    </row>
    <row r="2" spans="1:13" ht="75" customHeight="1">
      <c r="A2" s="524" t="s">
        <v>279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</row>
    <row r="3" spans="1:13" ht="12" customHeight="1" thickBot="1">
      <c r="D3" s="366"/>
      <c r="G3" s="367"/>
      <c r="H3" s="367"/>
      <c r="I3" s="367"/>
      <c r="J3" s="367"/>
      <c r="K3" s="368"/>
      <c r="L3" s="366"/>
      <c r="M3" s="369" t="s">
        <v>0</v>
      </c>
    </row>
    <row r="4" spans="1:13" s="30" customFormat="1" ht="17.25" customHeight="1">
      <c r="A4" s="545" t="s">
        <v>1</v>
      </c>
      <c r="B4" s="545" t="s">
        <v>4</v>
      </c>
      <c r="C4" s="531" t="s">
        <v>255</v>
      </c>
      <c r="D4" s="532"/>
      <c r="E4" s="533" t="s">
        <v>256</v>
      </c>
      <c r="F4" s="534"/>
      <c r="G4" s="548" t="s">
        <v>2</v>
      </c>
      <c r="H4" s="548"/>
      <c r="I4" s="548"/>
      <c r="J4" s="548"/>
      <c r="K4" s="548"/>
      <c r="L4" s="548"/>
      <c r="M4" s="548"/>
    </row>
    <row r="5" spans="1:13" s="30" customFormat="1" ht="12" customHeight="1">
      <c r="A5" s="546"/>
      <c r="B5" s="546"/>
      <c r="C5" s="535" t="s">
        <v>238</v>
      </c>
      <c r="D5" s="528" t="s">
        <v>234</v>
      </c>
      <c r="E5" s="538" t="s">
        <v>238</v>
      </c>
      <c r="F5" s="538" t="s">
        <v>234</v>
      </c>
      <c r="G5" s="549" t="s">
        <v>6</v>
      </c>
      <c r="H5" s="552" t="s">
        <v>2</v>
      </c>
      <c r="I5" s="552"/>
      <c r="J5" s="552"/>
      <c r="K5" s="552"/>
      <c r="L5" s="553"/>
      <c r="M5" s="554" t="s">
        <v>8</v>
      </c>
    </row>
    <row r="6" spans="1:13" s="30" customFormat="1" ht="31.5" customHeight="1">
      <c r="A6" s="546"/>
      <c r="B6" s="546"/>
      <c r="C6" s="536"/>
      <c r="D6" s="529"/>
      <c r="E6" s="539"/>
      <c r="F6" s="539"/>
      <c r="G6" s="550"/>
      <c r="H6" s="552" t="s">
        <v>26</v>
      </c>
      <c r="I6" s="553"/>
      <c r="J6" s="542" t="s">
        <v>27</v>
      </c>
      <c r="K6" s="542" t="s">
        <v>30</v>
      </c>
      <c r="L6" s="542" t="s">
        <v>31</v>
      </c>
      <c r="M6" s="550"/>
    </row>
    <row r="7" spans="1:13" ht="100.5" customHeight="1" thickBot="1">
      <c r="A7" s="547"/>
      <c r="B7" s="547"/>
      <c r="C7" s="537"/>
      <c r="D7" s="530"/>
      <c r="E7" s="540"/>
      <c r="F7" s="540"/>
      <c r="G7" s="551"/>
      <c r="H7" s="77" t="s">
        <v>25</v>
      </c>
      <c r="I7" s="78" t="s">
        <v>28</v>
      </c>
      <c r="J7" s="543"/>
      <c r="K7" s="543"/>
      <c r="L7" s="543"/>
      <c r="M7" s="551"/>
    </row>
    <row r="8" spans="1:13" ht="11.25" customHeight="1">
      <c r="A8" s="79">
        <v>1</v>
      </c>
      <c r="B8" s="79">
        <v>2</v>
      </c>
      <c r="C8" s="79">
        <v>3</v>
      </c>
      <c r="D8" s="80"/>
      <c r="E8" s="80">
        <v>4</v>
      </c>
      <c r="F8" s="80"/>
      <c r="G8" s="79">
        <v>5</v>
      </c>
      <c r="H8" s="79">
        <v>6</v>
      </c>
      <c r="I8" s="79">
        <v>7</v>
      </c>
      <c r="J8" s="79">
        <v>8</v>
      </c>
      <c r="K8" s="79">
        <v>9</v>
      </c>
      <c r="L8" s="79">
        <v>10</v>
      </c>
      <c r="M8" s="79">
        <v>11</v>
      </c>
    </row>
    <row r="9" spans="1:13" ht="15.75" customHeight="1">
      <c r="A9" s="374" t="s">
        <v>34</v>
      </c>
      <c r="B9" s="374" t="s">
        <v>42</v>
      </c>
      <c r="C9" s="375">
        <v>240983.24</v>
      </c>
      <c r="D9" s="375">
        <v>240983.24</v>
      </c>
      <c r="E9" s="375">
        <v>240983.24</v>
      </c>
      <c r="F9" s="375">
        <v>240983.24</v>
      </c>
      <c r="G9" s="375">
        <v>240983.24</v>
      </c>
      <c r="H9" s="375">
        <v>4310.8999999999996</v>
      </c>
      <c r="I9" s="362">
        <f t="shared" ref="I9:I11" si="0">G9-(H9+J9+K9+L9)</f>
        <v>236672.34</v>
      </c>
      <c r="J9" s="377">
        <v>0</v>
      </c>
      <c r="K9" s="377">
        <v>0</v>
      </c>
      <c r="L9" s="377">
        <v>0</v>
      </c>
      <c r="M9" s="377">
        <v>0</v>
      </c>
    </row>
    <row r="10" spans="1:13" ht="20.100000000000001" customHeight="1">
      <c r="A10" s="143">
        <v>750</v>
      </c>
      <c r="B10" s="143">
        <v>75011</v>
      </c>
      <c r="C10" s="376">
        <v>83400</v>
      </c>
      <c r="D10" s="376">
        <v>83400</v>
      </c>
      <c r="E10" s="376">
        <v>83400</v>
      </c>
      <c r="F10" s="376">
        <v>83400</v>
      </c>
      <c r="G10" s="376">
        <v>83400</v>
      </c>
      <c r="H10" s="362">
        <v>80665.119999999995</v>
      </c>
      <c r="I10" s="362">
        <f t="shared" si="0"/>
        <v>2734.8800000000047</v>
      </c>
      <c r="J10" s="362">
        <v>0</v>
      </c>
      <c r="K10" s="362">
        <v>0</v>
      </c>
      <c r="L10" s="362">
        <v>0</v>
      </c>
      <c r="M10" s="362">
        <v>0</v>
      </c>
    </row>
    <row r="11" spans="1:13" ht="20.100000000000001" customHeight="1">
      <c r="A11" s="143">
        <v>751</v>
      </c>
      <c r="B11" s="143">
        <v>75101</v>
      </c>
      <c r="C11" s="376">
        <v>1788</v>
      </c>
      <c r="D11" s="376">
        <v>1788</v>
      </c>
      <c r="E11" s="376">
        <v>1788</v>
      </c>
      <c r="F11" s="376">
        <v>1788</v>
      </c>
      <c r="G11" s="376">
        <v>1788</v>
      </c>
      <c r="H11" s="376">
        <v>1788</v>
      </c>
      <c r="I11" s="362">
        <f t="shared" si="0"/>
        <v>0</v>
      </c>
      <c r="J11" s="362">
        <v>0</v>
      </c>
      <c r="K11" s="362">
        <v>0</v>
      </c>
      <c r="L11" s="362">
        <v>0</v>
      </c>
      <c r="M11" s="362">
        <v>0</v>
      </c>
    </row>
    <row r="12" spans="1:13" ht="20.100000000000001" customHeight="1">
      <c r="A12" s="143">
        <v>852</v>
      </c>
      <c r="B12" s="143">
        <v>85212</v>
      </c>
      <c r="C12" s="298">
        <v>2204793</v>
      </c>
      <c r="D12" s="298">
        <v>2091544.44</v>
      </c>
      <c r="E12" s="298">
        <v>2204793</v>
      </c>
      <c r="F12" s="298">
        <v>2091544.44</v>
      </c>
      <c r="G12" s="298">
        <f>F12-M12</f>
        <v>2091544.44</v>
      </c>
      <c r="H12" s="362">
        <v>100507.99</v>
      </c>
      <c r="I12" s="362">
        <f>G12-(H12+J12+K12+L12)</f>
        <v>8360.7800000000279</v>
      </c>
      <c r="J12" s="362">
        <v>0</v>
      </c>
      <c r="K12" s="362">
        <v>1982675.67</v>
      </c>
      <c r="L12" s="362">
        <v>0</v>
      </c>
      <c r="M12" s="362">
        <v>0</v>
      </c>
    </row>
    <row r="13" spans="1:13" ht="20.100000000000001" customHeight="1">
      <c r="A13" s="143">
        <v>852</v>
      </c>
      <c r="B13" s="143">
        <v>85213</v>
      </c>
      <c r="C13" s="376">
        <v>11876</v>
      </c>
      <c r="D13" s="376">
        <v>11876</v>
      </c>
      <c r="E13" s="376">
        <v>11876</v>
      </c>
      <c r="F13" s="376">
        <v>11876</v>
      </c>
      <c r="G13" s="376">
        <v>11876</v>
      </c>
      <c r="H13" s="362">
        <v>0</v>
      </c>
      <c r="I13" s="362">
        <f t="shared" ref="I13:I15" si="1">G13-(H13+J13+K13+L13)</f>
        <v>11876</v>
      </c>
      <c r="J13" s="362">
        <v>0</v>
      </c>
      <c r="K13" s="362">
        <v>0</v>
      </c>
      <c r="L13" s="362">
        <v>0</v>
      </c>
      <c r="M13" s="362">
        <v>0</v>
      </c>
    </row>
    <row r="14" spans="1:13" ht="20.100000000000001" customHeight="1">
      <c r="A14" s="143">
        <v>852</v>
      </c>
      <c r="B14" s="143">
        <v>85219</v>
      </c>
      <c r="C14" s="376">
        <v>802</v>
      </c>
      <c r="D14" s="376">
        <v>802</v>
      </c>
      <c r="E14" s="376">
        <v>802</v>
      </c>
      <c r="F14" s="376">
        <v>802</v>
      </c>
      <c r="G14" s="376">
        <v>802</v>
      </c>
      <c r="H14" s="362">
        <v>0</v>
      </c>
      <c r="I14" s="362">
        <f t="shared" si="1"/>
        <v>12</v>
      </c>
      <c r="J14" s="362">
        <v>0</v>
      </c>
      <c r="K14" s="362">
        <v>790</v>
      </c>
      <c r="L14" s="362">
        <v>0</v>
      </c>
      <c r="M14" s="362">
        <v>0</v>
      </c>
    </row>
    <row r="15" spans="1:13" ht="20.100000000000001" customHeight="1">
      <c r="A15" s="143">
        <v>852</v>
      </c>
      <c r="B15" s="143">
        <v>85295</v>
      </c>
      <c r="C15" s="376">
        <v>42821</v>
      </c>
      <c r="D15" s="376">
        <v>40044.07</v>
      </c>
      <c r="E15" s="376">
        <v>42821</v>
      </c>
      <c r="F15" s="376">
        <v>40044.07</v>
      </c>
      <c r="G15" s="376">
        <v>40044.07</v>
      </c>
      <c r="H15" s="362">
        <v>201.47</v>
      </c>
      <c r="I15" s="362">
        <f t="shared" si="1"/>
        <v>942.59999999999854</v>
      </c>
      <c r="J15" s="362">
        <v>0</v>
      </c>
      <c r="K15" s="362">
        <v>38900</v>
      </c>
      <c r="L15" s="362">
        <v>0</v>
      </c>
      <c r="M15" s="362">
        <v>0</v>
      </c>
    </row>
    <row r="16" spans="1:13" ht="20.100000000000001" customHeight="1">
      <c r="A16" s="89" t="s">
        <v>21</v>
      </c>
      <c r="B16" s="90"/>
      <c r="C16" s="364">
        <f>SUM(C9:C15)</f>
        <v>2586463.2400000002</v>
      </c>
      <c r="D16" s="364">
        <f>SUM(D9:D15)</f>
        <v>2470437.7499999995</v>
      </c>
      <c r="E16" s="364">
        <f t="shared" ref="E16:M16" si="2">SUM(E9:E15)</f>
        <v>2586463.2400000002</v>
      </c>
      <c r="F16" s="364">
        <f>SUM(F9:F15)</f>
        <v>2470437.7499999995</v>
      </c>
      <c r="G16" s="364">
        <f t="shared" si="2"/>
        <v>2470437.7499999995</v>
      </c>
      <c r="H16" s="364">
        <f t="shared" si="2"/>
        <v>187473.48</v>
      </c>
      <c r="I16" s="364">
        <f t="shared" si="2"/>
        <v>260598.60000000003</v>
      </c>
      <c r="J16" s="364">
        <f t="shared" si="2"/>
        <v>0</v>
      </c>
      <c r="K16" s="364">
        <f t="shared" si="2"/>
        <v>2022365.67</v>
      </c>
      <c r="L16" s="364">
        <f t="shared" si="2"/>
        <v>0</v>
      </c>
      <c r="M16" s="364">
        <f t="shared" si="2"/>
        <v>0</v>
      </c>
    </row>
    <row r="18" spans="1:10">
      <c r="A18" s="544"/>
      <c r="B18" s="544"/>
      <c r="C18" s="544"/>
      <c r="D18" s="544"/>
      <c r="E18" s="544"/>
      <c r="F18" s="544"/>
      <c r="G18" s="544"/>
      <c r="H18" s="544"/>
      <c r="I18" s="544"/>
      <c r="J18" s="34"/>
    </row>
    <row r="19" spans="1:10">
      <c r="A19" s="544"/>
      <c r="B19" s="544"/>
      <c r="C19" s="544"/>
      <c r="D19" s="544"/>
      <c r="E19" s="544"/>
      <c r="F19" s="544"/>
      <c r="G19" s="544"/>
      <c r="H19" s="544"/>
      <c r="I19" s="544"/>
      <c r="J19" s="34"/>
    </row>
  </sheetData>
  <mergeCells count="20">
    <mergeCell ref="L1:M1"/>
    <mergeCell ref="J6:J7"/>
    <mergeCell ref="A19:I19"/>
    <mergeCell ref="A18:I18"/>
    <mergeCell ref="A2:L2"/>
    <mergeCell ref="A4:A7"/>
    <mergeCell ref="B4:B7"/>
    <mergeCell ref="G4:M4"/>
    <mergeCell ref="G5:G7"/>
    <mergeCell ref="H5:L5"/>
    <mergeCell ref="M5:M7"/>
    <mergeCell ref="H6:I6"/>
    <mergeCell ref="K6:K7"/>
    <mergeCell ref="L6:L7"/>
    <mergeCell ref="D5:D7"/>
    <mergeCell ref="C4:D4"/>
    <mergeCell ref="E4:F4"/>
    <mergeCell ref="C5:C7"/>
    <mergeCell ref="E5:E7"/>
    <mergeCell ref="F5:F7"/>
  </mergeCells>
  <pageMargins left="0" right="0" top="0.47244094488188981" bottom="0.51181102362204722" header="0.51181102362204722" footer="0.51181102362204722"/>
  <pageSetup paperSize="9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4:N19"/>
  <sheetViews>
    <sheetView showGridLines="0" defaultGridColor="0" topLeftCell="A7" colorId="8" workbookViewId="0">
      <selection activeCell="A19" sqref="A19:I20"/>
    </sheetView>
  </sheetViews>
  <sheetFormatPr defaultRowHeight="12.75"/>
  <cols>
    <col min="1" max="1" width="5.5703125" style="8" bestFit="1" customWidth="1"/>
    <col min="2" max="2" width="8.85546875" style="8" bestFit="1" customWidth="1"/>
    <col min="3" max="4" width="11" style="8" customWidth="1"/>
    <col min="5" max="6" width="13.28515625" style="8" customWidth="1"/>
    <col min="7" max="7" width="11.85546875" style="8" customWidth="1"/>
    <col min="8" max="10" width="16.7109375" style="8" customWidth="1"/>
    <col min="11" max="11" width="15" style="8" customWidth="1"/>
    <col min="12" max="12" width="18.140625" style="8" customWidth="1"/>
    <col min="13" max="13" width="15" style="8" customWidth="1"/>
  </cols>
  <sheetData>
    <row r="4" spans="1:14" ht="21.75" customHeight="1">
      <c r="L4" s="555" t="s">
        <v>263</v>
      </c>
      <c r="M4" s="555"/>
    </row>
    <row r="5" spans="1:14" ht="75" customHeight="1">
      <c r="A5" s="524" t="s">
        <v>175</v>
      </c>
      <c r="B5" s="524"/>
      <c r="C5" s="524"/>
      <c r="D5" s="524"/>
      <c r="E5" s="524"/>
      <c r="F5" s="524"/>
      <c r="G5" s="524"/>
      <c r="H5" s="524"/>
      <c r="I5" s="524"/>
      <c r="J5" s="524"/>
      <c r="K5" s="524"/>
      <c r="L5" s="524"/>
    </row>
    <row r="6" spans="1:14" ht="12" customHeight="1">
      <c r="C6" s="366"/>
      <c r="D6" s="366"/>
      <c r="E6" s="366"/>
      <c r="F6" s="366"/>
      <c r="G6" s="367"/>
      <c r="H6" s="367"/>
      <c r="I6" s="367"/>
      <c r="J6" s="367"/>
      <c r="K6" s="368"/>
      <c r="L6" s="366"/>
      <c r="M6" s="369" t="s">
        <v>0</v>
      </c>
    </row>
    <row r="7" spans="1:14" s="30" customFormat="1" ht="17.25" customHeight="1">
      <c r="A7" s="564" t="s">
        <v>1</v>
      </c>
      <c r="B7" s="564" t="s">
        <v>4</v>
      </c>
      <c r="C7" s="574" t="s">
        <v>255</v>
      </c>
      <c r="D7" s="575"/>
      <c r="E7" s="574" t="s">
        <v>257</v>
      </c>
      <c r="F7" s="575"/>
      <c r="G7" s="370"/>
      <c r="H7" s="373"/>
      <c r="I7" s="372" t="s">
        <v>2</v>
      </c>
      <c r="J7" s="372"/>
      <c r="K7" s="372"/>
      <c r="L7" s="372"/>
      <c r="M7" s="365"/>
      <c r="N7" s="365"/>
    </row>
    <row r="8" spans="1:14" s="30" customFormat="1" ht="13.5" customHeight="1">
      <c r="A8" s="565"/>
      <c r="B8" s="565"/>
      <c r="C8" s="576" t="s">
        <v>238</v>
      </c>
      <c r="D8" s="576" t="s">
        <v>234</v>
      </c>
      <c r="E8" s="569" t="s">
        <v>238</v>
      </c>
      <c r="F8" s="572" t="s">
        <v>234</v>
      </c>
      <c r="G8" s="490"/>
      <c r="H8" s="567" t="s">
        <v>2</v>
      </c>
      <c r="I8" s="568"/>
      <c r="J8" s="568"/>
      <c r="K8" s="568"/>
      <c r="L8" s="568"/>
      <c r="M8" s="556" t="s">
        <v>8</v>
      </c>
    </row>
    <row r="9" spans="1:14" s="30" customFormat="1" ht="19.5" customHeight="1">
      <c r="A9" s="565"/>
      <c r="B9" s="565"/>
      <c r="C9" s="572"/>
      <c r="D9" s="572"/>
      <c r="E9" s="570"/>
      <c r="F9" s="572"/>
      <c r="G9" s="491"/>
      <c r="H9" s="558" t="s">
        <v>26</v>
      </c>
      <c r="I9" s="559"/>
      <c r="J9" s="560" t="s">
        <v>27</v>
      </c>
      <c r="K9" s="560" t="s">
        <v>30</v>
      </c>
      <c r="L9" s="562" t="s">
        <v>32</v>
      </c>
      <c r="M9" s="556"/>
    </row>
    <row r="10" spans="1:14" ht="153" customHeight="1">
      <c r="A10" s="566"/>
      <c r="B10" s="566"/>
      <c r="C10" s="573"/>
      <c r="D10" s="573"/>
      <c r="E10" s="571"/>
      <c r="F10" s="573"/>
      <c r="G10" s="371" t="s">
        <v>6</v>
      </c>
      <c r="H10" s="293" t="s">
        <v>25</v>
      </c>
      <c r="I10" s="31" t="s">
        <v>28</v>
      </c>
      <c r="J10" s="561"/>
      <c r="K10" s="561"/>
      <c r="L10" s="563"/>
      <c r="M10" s="557"/>
    </row>
    <row r="11" spans="1:14" ht="11.25" customHeight="1">
      <c r="A11" s="24">
        <v>1</v>
      </c>
      <c r="B11" s="24">
        <v>2</v>
      </c>
      <c r="C11" s="24">
        <v>3</v>
      </c>
      <c r="D11" s="32" t="s">
        <v>137</v>
      </c>
      <c r="E11" s="32" t="s">
        <v>111</v>
      </c>
      <c r="F11" s="32" t="s">
        <v>16</v>
      </c>
      <c r="G11" s="32" t="s">
        <v>113</v>
      </c>
      <c r="H11" s="24" t="s">
        <v>160</v>
      </c>
      <c r="I11" s="24" t="s">
        <v>161</v>
      </c>
      <c r="J11" s="24" t="s">
        <v>162</v>
      </c>
      <c r="K11" s="24" t="s">
        <v>163</v>
      </c>
      <c r="L11" s="24" t="s">
        <v>258</v>
      </c>
      <c r="M11" s="32" t="s">
        <v>259</v>
      </c>
    </row>
    <row r="12" spans="1:14" ht="20.100000000000001" customHeight="1">
      <c r="A12" s="102">
        <v>801</v>
      </c>
      <c r="B12" s="102">
        <v>80104</v>
      </c>
      <c r="C12" s="298">
        <v>544950</v>
      </c>
      <c r="D12" s="298">
        <v>558037.64</v>
      </c>
      <c r="E12" s="474">
        <v>399200</v>
      </c>
      <c r="F12" s="474">
        <v>291266.65000000002</v>
      </c>
      <c r="G12" s="474">
        <v>291266.65000000002</v>
      </c>
      <c r="H12" s="360">
        <v>0</v>
      </c>
      <c r="I12" s="298">
        <v>0</v>
      </c>
      <c r="J12" s="474">
        <v>291266.65000000002</v>
      </c>
      <c r="K12" s="360">
        <v>0</v>
      </c>
      <c r="L12" s="360">
        <v>0</v>
      </c>
      <c r="M12" s="360">
        <v>0</v>
      </c>
    </row>
    <row r="13" spans="1:14" ht="20.100000000000001" customHeight="1">
      <c r="A13" s="149">
        <v>801</v>
      </c>
      <c r="B13" s="102">
        <v>80106</v>
      </c>
      <c r="C13" s="298">
        <v>22700</v>
      </c>
      <c r="D13" s="298">
        <v>0</v>
      </c>
      <c r="E13" s="298">
        <v>4700</v>
      </c>
      <c r="F13" s="298">
        <v>2504.25</v>
      </c>
      <c r="G13" s="298">
        <f t="shared" ref="G13:G14" si="0">F13-M13</f>
        <v>2504.25</v>
      </c>
      <c r="H13" s="361">
        <v>0</v>
      </c>
      <c r="I13" s="298">
        <v>0</v>
      </c>
      <c r="J13" s="298">
        <v>2504.25</v>
      </c>
      <c r="K13" s="361">
        <v>0</v>
      </c>
      <c r="L13" s="361">
        <v>0</v>
      </c>
      <c r="M13" s="362">
        <v>0</v>
      </c>
    </row>
    <row r="14" spans="1:14" ht="20.100000000000001" customHeight="1">
      <c r="A14" s="149">
        <v>851</v>
      </c>
      <c r="B14" s="102">
        <v>85154</v>
      </c>
      <c r="C14" s="298">
        <v>0</v>
      </c>
      <c r="D14" s="298">
        <v>0</v>
      </c>
      <c r="E14" s="298">
        <v>8000</v>
      </c>
      <c r="F14" s="298">
        <v>8000</v>
      </c>
      <c r="G14" s="298">
        <f t="shared" si="0"/>
        <v>8000</v>
      </c>
      <c r="H14" s="361">
        <v>0</v>
      </c>
      <c r="I14" s="298">
        <f>G14-(H14+J14+K14+L14)</f>
        <v>0</v>
      </c>
      <c r="J14" s="361">
        <v>8000</v>
      </c>
      <c r="K14" s="361">
        <v>0</v>
      </c>
      <c r="L14" s="361">
        <v>0</v>
      </c>
      <c r="M14" s="362">
        <v>0</v>
      </c>
    </row>
    <row r="15" spans="1:14" ht="20.100000000000001" customHeight="1">
      <c r="A15" s="149">
        <v>900</v>
      </c>
      <c r="B15" s="102">
        <v>90013</v>
      </c>
      <c r="C15" s="298">
        <v>0</v>
      </c>
      <c r="D15" s="301">
        <v>0</v>
      </c>
      <c r="E15" s="363">
        <v>549989</v>
      </c>
      <c r="F15" s="301">
        <v>533573.39</v>
      </c>
      <c r="G15" s="298">
        <f>F15-M15</f>
        <v>103352.40000000002</v>
      </c>
      <c r="H15" s="361">
        <v>0</v>
      </c>
      <c r="I15" s="298">
        <f>G15-(H15+J15+K15+L15)</f>
        <v>0</v>
      </c>
      <c r="J15" s="361">
        <v>103352.4</v>
      </c>
      <c r="K15" s="361">
        <v>0</v>
      </c>
      <c r="L15" s="361">
        <v>0</v>
      </c>
      <c r="M15" s="363">
        <v>430220.99</v>
      </c>
    </row>
    <row r="16" spans="1:14" ht="20.100000000000001" customHeight="1">
      <c r="A16" s="89" t="s">
        <v>21</v>
      </c>
      <c r="B16" s="90"/>
      <c r="C16" s="364">
        <f>SUM(C12:C15)</f>
        <v>567650</v>
      </c>
      <c r="D16" s="364">
        <f>SUM(D12:D15)</f>
        <v>558037.64</v>
      </c>
      <c r="E16" s="364">
        <f>SUM(E12:E15)</f>
        <v>961889</v>
      </c>
      <c r="F16" s="364">
        <f>SUM(F12:F15)</f>
        <v>835344.29</v>
      </c>
      <c r="G16" s="364">
        <f>SUM(G12:G15)</f>
        <v>405123.30000000005</v>
      </c>
      <c r="H16" s="364">
        <f t="shared" ref="H16:M16" si="1">SUM(H12:H15)</f>
        <v>0</v>
      </c>
      <c r="I16" s="364">
        <f t="shared" si="1"/>
        <v>0</v>
      </c>
      <c r="J16" s="364">
        <f t="shared" si="1"/>
        <v>405123.30000000005</v>
      </c>
      <c r="K16" s="364">
        <f t="shared" si="1"/>
        <v>0</v>
      </c>
      <c r="L16" s="364">
        <f t="shared" si="1"/>
        <v>0</v>
      </c>
      <c r="M16" s="364">
        <f t="shared" si="1"/>
        <v>430220.99</v>
      </c>
    </row>
    <row r="18" spans="1:10">
      <c r="A18" s="544"/>
      <c r="B18" s="544"/>
      <c r="C18" s="544"/>
      <c r="D18" s="544"/>
      <c r="E18" s="544"/>
      <c r="F18" s="544"/>
      <c r="G18" s="544"/>
      <c r="H18" s="544"/>
      <c r="I18" s="544"/>
      <c r="J18" s="34"/>
    </row>
    <row r="19" spans="1:10">
      <c r="A19" s="544"/>
      <c r="B19" s="544"/>
      <c r="C19" s="544"/>
      <c r="D19" s="544"/>
      <c r="E19" s="544"/>
      <c r="F19" s="544"/>
      <c r="G19" s="544"/>
      <c r="H19" s="544"/>
      <c r="I19" s="544"/>
      <c r="J19" s="34"/>
    </row>
  </sheetData>
  <mergeCells count="18">
    <mergeCell ref="D8:D10"/>
    <mergeCell ref="C7:D7"/>
    <mergeCell ref="L4:M4"/>
    <mergeCell ref="A5:L5"/>
    <mergeCell ref="M8:M10"/>
    <mergeCell ref="A19:I19"/>
    <mergeCell ref="A18:I18"/>
    <mergeCell ref="H9:I9"/>
    <mergeCell ref="K9:K10"/>
    <mergeCell ref="L9:L10"/>
    <mergeCell ref="A7:A10"/>
    <mergeCell ref="B7:B10"/>
    <mergeCell ref="H8:L8"/>
    <mergeCell ref="J9:J10"/>
    <mergeCell ref="E8:E10"/>
    <mergeCell ref="F8:F10"/>
    <mergeCell ref="E7:F7"/>
    <mergeCell ref="C8:C10"/>
  </mergeCells>
  <printOptions horizontalCentered="1"/>
  <pageMargins left="0" right="0" top="0" bottom="0.59055118110236227" header="0.51181102362204722" footer="0.51181102362204722"/>
  <pageSetup paperSize="9" scale="8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3:K14"/>
  <sheetViews>
    <sheetView showGridLines="0" workbookViewId="0">
      <selection activeCell="N13" sqref="N13"/>
    </sheetView>
  </sheetViews>
  <sheetFormatPr defaultRowHeight="12.75"/>
  <cols>
    <col min="1" max="1" width="3.7109375" customWidth="1"/>
    <col min="2" max="2" width="27.140625" customWidth="1"/>
    <col min="3" max="4" width="11.7109375" customWidth="1"/>
    <col min="5" max="5" width="12.140625" customWidth="1"/>
    <col min="6" max="6" width="12.5703125" customWidth="1"/>
    <col min="7" max="7" width="10.7109375" customWidth="1"/>
    <col min="8" max="9" width="12.140625" customWidth="1"/>
    <col min="10" max="10" width="10.140625" bestFit="1" customWidth="1"/>
    <col min="11" max="11" width="12" customWidth="1"/>
  </cols>
  <sheetData>
    <row r="3" spans="1:11" ht="30.75" customHeight="1">
      <c r="A3" s="579"/>
      <c r="B3" s="579"/>
      <c r="C3" s="579"/>
      <c r="D3" s="579"/>
      <c r="E3" s="579"/>
      <c r="F3" s="579"/>
      <c r="G3" s="579"/>
      <c r="H3" s="579"/>
      <c r="I3" s="294"/>
      <c r="J3" s="577" t="s">
        <v>232</v>
      </c>
      <c r="K3" s="578"/>
    </row>
    <row r="4" spans="1:11" ht="16.5">
      <c r="A4" s="524" t="s">
        <v>278</v>
      </c>
      <c r="B4" s="525"/>
      <c r="C4" s="525"/>
      <c r="D4" s="525"/>
      <c r="E4" s="525"/>
      <c r="F4" s="525"/>
      <c r="G4" s="525"/>
      <c r="H4" s="580"/>
      <c r="I4" s="580"/>
      <c r="J4" s="580"/>
      <c r="K4" s="580"/>
    </row>
    <row r="5" spans="1:11">
      <c r="A5" s="8"/>
      <c r="B5" s="8"/>
      <c r="C5" s="8"/>
      <c r="D5" s="8"/>
      <c r="E5" s="8"/>
      <c r="F5" s="8"/>
      <c r="G5" s="8"/>
      <c r="H5" s="8"/>
      <c r="I5" s="8"/>
      <c r="J5" s="8"/>
      <c r="K5" s="1" t="s">
        <v>0</v>
      </c>
    </row>
    <row r="6" spans="1:11" ht="45.75" customHeight="1">
      <c r="A6" s="581"/>
      <c r="B6" s="581" t="s">
        <v>19</v>
      </c>
      <c r="C6" s="574" t="s">
        <v>20</v>
      </c>
      <c r="D6" s="583"/>
      <c r="E6" s="582" t="s">
        <v>168</v>
      </c>
      <c r="F6" s="582"/>
      <c r="G6" s="569"/>
      <c r="H6" s="582" t="s">
        <v>169</v>
      </c>
      <c r="I6" s="582"/>
      <c r="J6" s="582"/>
      <c r="K6" s="582" t="s">
        <v>236</v>
      </c>
    </row>
    <row r="7" spans="1:11" ht="12.75" customHeight="1">
      <c r="A7" s="581"/>
      <c r="B7" s="581"/>
      <c r="C7" s="569" t="s">
        <v>238</v>
      </c>
      <c r="D7" s="570" t="s">
        <v>234</v>
      </c>
      <c r="E7" s="569" t="s">
        <v>238</v>
      </c>
      <c r="F7" s="576" t="s">
        <v>234</v>
      </c>
      <c r="G7" s="378" t="s">
        <v>7</v>
      </c>
      <c r="H7" s="584" t="s">
        <v>238</v>
      </c>
      <c r="I7" s="572" t="s">
        <v>234</v>
      </c>
      <c r="J7" s="379" t="s">
        <v>170</v>
      </c>
      <c r="K7" s="583"/>
    </row>
    <row r="8" spans="1:11">
      <c r="A8" s="581"/>
      <c r="B8" s="581"/>
      <c r="C8" s="570"/>
      <c r="D8" s="570"/>
      <c r="E8" s="570"/>
      <c r="F8" s="570"/>
      <c r="G8" s="571" t="s">
        <v>171</v>
      </c>
      <c r="H8" s="582"/>
      <c r="I8" s="570"/>
      <c r="J8" s="570" t="s">
        <v>261</v>
      </c>
      <c r="K8" s="582"/>
    </row>
    <row r="9" spans="1:11" ht="45.75" customHeight="1">
      <c r="A9" s="581"/>
      <c r="B9" s="581"/>
      <c r="C9" s="571"/>
      <c r="D9" s="571"/>
      <c r="E9" s="571"/>
      <c r="F9" s="571"/>
      <c r="G9" s="582"/>
      <c r="H9" s="582"/>
      <c r="I9" s="571"/>
      <c r="J9" s="571"/>
      <c r="K9" s="582"/>
    </row>
    <row r="10" spans="1:11">
      <c r="A10" s="24">
        <v>1</v>
      </c>
      <c r="B10" s="24">
        <v>2</v>
      </c>
      <c r="C10" s="24">
        <v>3</v>
      </c>
      <c r="D10" s="24"/>
      <c r="E10" s="24">
        <v>4</v>
      </c>
      <c r="F10" s="24"/>
      <c r="G10" s="24">
        <v>5</v>
      </c>
      <c r="H10" s="24">
        <v>6</v>
      </c>
      <c r="I10" s="24"/>
      <c r="J10" s="24">
        <v>7</v>
      </c>
      <c r="K10" s="24">
        <v>8</v>
      </c>
    </row>
    <row r="11" spans="1:11" ht="25.5" customHeight="1">
      <c r="A11" s="144" t="s">
        <v>172</v>
      </c>
      <c r="B11" s="145" t="s">
        <v>173</v>
      </c>
      <c r="C11" s="307">
        <f>C13</f>
        <v>213851</v>
      </c>
      <c r="D11" s="307">
        <f>D13</f>
        <v>213850.72</v>
      </c>
      <c r="E11" s="307">
        <f t="shared" ref="E11:K11" si="0">E13</f>
        <v>4480000</v>
      </c>
      <c r="F11" s="307">
        <f>F13</f>
        <v>4287879.05</v>
      </c>
      <c r="G11" s="307">
        <f t="shared" si="0"/>
        <v>83552.55</v>
      </c>
      <c r="H11" s="307">
        <f t="shared" si="0"/>
        <v>4480000</v>
      </c>
      <c r="I11" s="307">
        <f>I13</f>
        <v>4002084.1</v>
      </c>
      <c r="J11" s="307">
        <f t="shared" si="0"/>
        <v>218016.16</v>
      </c>
      <c r="K11" s="307">
        <f t="shared" si="0"/>
        <v>499645.67</v>
      </c>
    </row>
    <row r="12" spans="1:11">
      <c r="A12" s="146"/>
      <c r="B12" s="107" t="s">
        <v>2</v>
      </c>
      <c r="C12" s="298"/>
      <c r="D12" s="298"/>
      <c r="E12" s="298"/>
      <c r="F12" s="298"/>
      <c r="G12" s="298"/>
      <c r="H12" s="298"/>
      <c r="I12" s="298"/>
      <c r="J12" s="298"/>
      <c r="K12" s="298"/>
    </row>
    <row r="13" spans="1:11" ht="34.5" customHeight="1">
      <c r="A13" s="146"/>
      <c r="B13" s="147" t="s">
        <v>174</v>
      </c>
      <c r="C13" s="298">
        <v>213851</v>
      </c>
      <c r="D13" s="298">
        <v>213850.72</v>
      </c>
      <c r="E13" s="298">
        <v>4480000</v>
      </c>
      <c r="F13" s="298">
        <v>4287879.05</v>
      </c>
      <c r="G13" s="298">
        <v>83552.55</v>
      </c>
      <c r="H13" s="298">
        <v>4480000</v>
      </c>
      <c r="I13" s="298">
        <v>4002084.1</v>
      </c>
      <c r="J13" s="298">
        <v>218016.16</v>
      </c>
      <c r="K13" s="298">
        <v>499645.67</v>
      </c>
    </row>
    <row r="14" spans="1:11">
      <c r="I14" s="267"/>
    </row>
  </sheetData>
  <mergeCells count="17">
    <mergeCell ref="G8:G9"/>
    <mergeCell ref="J3:K3"/>
    <mergeCell ref="A3:H3"/>
    <mergeCell ref="A4:K4"/>
    <mergeCell ref="A6:A9"/>
    <mergeCell ref="B6:B9"/>
    <mergeCell ref="E6:G6"/>
    <mergeCell ref="H6:J6"/>
    <mergeCell ref="K6:K9"/>
    <mergeCell ref="E7:E9"/>
    <mergeCell ref="H7:H9"/>
    <mergeCell ref="F7:F9"/>
    <mergeCell ref="I7:I9"/>
    <mergeCell ref="C6:D6"/>
    <mergeCell ref="D7:D9"/>
    <mergeCell ref="C7:C9"/>
    <mergeCell ref="J8:J9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6"/>
  <sheetViews>
    <sheetView showGridLines="0" defaultGridColor="0" colorId="7" workbookViewId="0">
      <selection activeCell="H34" sqref="H34"/>
    </sheetView>
  </sheetViews>
  <sheetFormatPr defaultRowHeight="12.75"/>
  <cols>
    <col min="1" max="1" width="6" customWidth="1"/>
    <col min="2" max="2" width="10.140625" customWidth="1"/>
    <col min="3" max="3" width="35.7109375" customWidth="1"/>
    <col min="4" max="4" width="12.85546875" style="8" customWidth="1"/>
    <col min="5" max="5" width="16.42578125" customWidth="1"/>
    <col min="6" max="6" width="7.42578125" customWidth="1"/>
  </cols>
  <sheetData>
    <row r="1" spans="1:6" ht="21" customHeight="1">
      <c r="D1" s="577" t="s">
        <v>233</v>
      </c>
      <c r="E1" s="577"/>
    </row>
    <row r="2" spans="1:6" ht="47.25" customHeight="1">
      <c r="A2" s="492" t="s">
        <v>277</v>
      </c>
      <c r="B2" s="492"/>
      <c r="C2" s="492"/>
      <c r="D2" s="493"/>
    </row>
    <row r="3" spans="1:6" ht="9.75" customHeight="1">
      <c r="A3" s="367"/>
      <c r="B3" s="367"/>
      <c r="C3" s="367"/>
      <c r="D3" s="369" t="s">
        <v>0</v>
      </c>
      <c r="E3" s="464"/>
      <c r="F3" s="464"/>
    </row>
    <row r="4" spans="1:6" s="2" customFormat="1" ht="15" customHeight="1">
      <c r="A4" s="590" t="s">
        <v>1</v>
      </c>
      <c r="B4" s="592" t="s">
        <v>4</v>
      </c>
      <c r="C4" s="592" t="s">
        <v>29</v>
      </c>
      <c r="D4" s="594" t="s">
        <v>238</v>
      </c>
      <c r="E4" s="596" t="s">
        <v>234</v>
      </c>
      <c r="F4" s="585" t="s">
        <v>229</v>
      </c>
    </row>
    <row r="5" spans="1:6" s="3" customFormat="1" ht="51" customHeight="1">
      <c r="A5" s="591"/>
      <c r="B5" s="593"/>
      <c r="C5" s="593"/>
      <c r="D5" s="595"/>
      <c r="E5" s="597"/>
      <c r="F5" s="586"/>
    </row>
    <row r="6" spans="1:6" s="2" customFormat="1">
      <c r="A6" s="457">
        <v>1</v>
      </c>
      <c r="B6" s="4">
        <v>2</v>
      </c>
      <c r="C6" s="4">
        <v>3</v>
      </c>
      <c r="D6" s="4">
        <v>6</v>
      </c>
      <c r="E6" s="4">
        <v>6</v>
      </c>
      <c r="F6" s="458" t="s">
        <v>113</v>
      </c>
    </row>
    <row r="7" spans="1:6" s="2" customFormat="1">
      <c r="A7" s="459">
        <v>921</v>
      </c>
      <c r="B7" s="5">
        <v>92195</v>
      </c>
      <c r="C7" s="5" t="s">
        <v>131</v>
      </c>
      <c r="D7" s="455">
        <v>580</v>
      </c>
      <c r="E7" s="450">
        <v>579.08000000000004</v>
      </c>
      <c r="F7" s="460">
        <f>E7/D7%</f>
        <v>99.841379310344834</v>
      </c>
    </row>
    <row r="8" spans="1:6" s="2" customFormat="1">
      <c r="A8" s="459">
        <v>921</v>
      </c>
      <c r="B8" s="5">
        <v>92195</v>
      </c>
      <c r="C8" s="5" t="s">
        <v>132</v>
      </c>
      <c r="D8" s="456">
        <v>380</v>
      </c>
      <c r="E8" s="451">
        <v>378.3</v>
      </c>
      <c r="F8" s="460">
        <f t="shared" ref="F8:F26" si="0">E8/D8%</f>
        <v>99.55263157894737</v>
      </c>
    </row>
    <row r="9" spans="1:6" s="2" customFormat="1">
      <c r="A9" s="459">
        <v>921</v>
      </c>
      <c r="B9" s="5">
        <v>92195</v>
      </c>
      <c r="C9" s="6" t="s">
        <v>115</v>
      </c>
      <c r="D9" s="453">
        <v>630</v>
      </c>
      <c r="E9" s="452">
        <v>627.73</v>
      </c>
      <c r="F9" s="460">
        <f t="shared" si="0"/>
        <v>99.639682539682539</v>
      </c>
    </row>
    <row r="10" spans="1:6" s="2" customFormat="1">
      <c r="A10" s="459">
        <v>921</v>
      </c>
      <c r="B10" s="5">
        <v>92195</v>
      </c>
      <c r="C10" s="6" t="s">
        <v>116</v>
      </c>
      <c r="D10" s="453">
        <v>330</v>
      </c>
      <c r="E10" s="452">
        <v>330</v>
      </c>
      <c r="F10" s="460">
        <f t="shared" si="0"/>
        <v>100</v>
      </c>
    </row>
    <row r="11" spans="1:6" s="2" customFormat="1">
      <c r="A11" s="459">
        <v>921</v>
      </c>
      <c r="B11" s="5">
        <v>92195</v>
      </c>
      <c r="C11" s="6" t="s">
        <v>152</v>
      </c>
      <c r="D11" s="453">
        <v>560</v>
      </c>
      <c r="E11" s="452">
        <v>0</v>
      </c>
      <c r="F11" s="460">
        <f t="shared" si="0"/>
        <v>0</v>
      </c>
    </row>
    <row r="12" spans="1:6" s="2" customFormat="1">
      <c r="A12" s="459">
        <v>921</v>
      </c>
      <c r="B12" s="5">
        <v>92195</v>
      </c>
      <c r="C12" s="6" t="s">
        <v>151</v>
      </c>
      <c r="D12" s="453">
        <v>280</v>
      </c>
      <c r="E12" s="452">
        <v>0</v>
      </c>
      <c r="F12" s="460">
        <f t="shared" si="0"/>
        <v>0</v>
      </c>
    </row>
    <row r="13" spans="1:6" s="2" customFormat="1">
      <c r="A13" s="459">
        <v>921</v>
      </c>
      <c r="B13" s="5">
        <v>92195</v>
      </c>
      <c r="C13" s="6" t="s">
        <v>128</v>
      </c>
      <c r="D13" s="453">
        <v>300</v>
      </c>
      <c r="E13" s="452">
        <v>283.95999999999998</v>
      </c>
      <c r="F13" s="460">
        <f t="shared" si="0"/>
        <v>94.653333333333322</v>
      </c>
    </row>
    <row r="14" spans="1:6" s="2" customFormat="1">
      <c r="A14" s="459">
        <v>921</v>
      </c>
      <c r="B14" s="5">
        <v>92195</v>
      </c>
      <c r="C14" s="6" t="s">
        <v>130</v>
      </c>
      <c r="D14" s="453">
        <v>1180</v>
      </c>
      <c r="E14" s="452">
        <v>1180</v>
      </c>
      <c r="F14" s="460">
        <f t="shared" si="0"/>
        <v>100</v>
      </c>
    </row>
    <row r="15" spans="1:6" s="2" customFormat="1">
      <c r="A15" s="459">
        <v>921</v>
      </c>
      <c r="B15" s="5">
        <v>92195</v>
      </c>
      <c r="C15" s="6" t="s">
        <v>117</v>
      </c>
      <c r="D15" s="453">
        <v>630</v>
      </c>
      <c r="E15" s="452">
        <v>0</v>
      </c>
      <c r="F15" s="460">
        <f t="shared" si="0"/>
        <v>0</v>
      </c>
    </row>
    <row r="16" spans="1:6" s="2" customFormat="1">
      <c r="A16" s="459">
        <v>921</v>
      </c>
      <c r="B16" s="5">
        <v>92195</v>
      </c>
      <c r="C16" s="6" t="s">
        <v>118</v>
      </c>
      <c r="D16" s="453">
        <v>310</v>
      </c>
      <c r="E16" s="452">
        <v>310</v>
      </c>
      <c r="F16" s="460">
        <f t="shared" si="0"/>
        <v>100</v>
      </c>
    </row>
    <row r="17" spans="1:6" s="2" customFormat="1">
      <c r="A17" s="459">
        <v>921</v>
      </c>
      <c r="B17" s="5">
        <v>92195</v>
      </c>
      <c r="C17" s="6" t="s">
        <v>129</v>
      </c>
      <c r="D17" s="453">
        <v>1400</v>
      </c>
      <c r="E17" s="453">
        <v>1359.78</v>
      </c>
      <c r="F17" s="460">
        <f t="shared" si="0"/>
        <v>97.127142857142857</v>
      </c>
    </row>
    <row r="18" spans="1:6" s="2" customFormat="1">
      <c r="A18" s="459">
        <v>926</v>
      </c>
      <c r="B18" s="5">
        <v>92695</v>
      </c>
      <c r="C18" s="6" t="s">
        <v>119</v>
      </c>
      <c r="D18" s="453">
        <v>7060</v>
      </c>
      <c r="E18" s="453">
        <v>6949.5</v>
      </c>
      <c r="F18" s="460">
        <f t="shared" si="0"/>
        <v>98.434844192634571</v>
      </c>
    </row>
    <row r="19" spans="1:6" s="2" customFormat="1">
      <c r="A19" s="459">
        <v>921</v>
      </c>
      <c r="B19" s="5">
        <v>92195</v>
      </c>
      <c r="C19" s="6" t="s">
        <v>120</v>
      </c>
      <c r="D19" s="453">
        <v>400</v>
      </c>
      <c r="E19" s="453">
        <v>0</v>
      </c>
      <c r="F19" s="460">
        <f t="shared" si="0"/>
        <v>0</v>
      </c>
    </row>
    <row r="20" spans="1:6" s="2" customFormat="1">
      <c r="A20" s="459">
        <v>921</v>
      </c>
      <c r="B20" s="5">
        <v>92195</v>
      </c>
      <c r="C20" s="6" t="s">
        <v>121</v>
      </c>
      <c r="D20" s="453">
        <v>390</v>
      </c>
      <c r="E20" s="453">
        <v>389.97</v>
      </c>
      <c r="F20" s="460">
        <f t="shared" si="0"/>
        <v>99.992307692307705</v>
      </c>
    </row>
    <row r="21" spans="1:6" s="2" customFormat="1">
      <c r="A21" s="459">
        <v>921</v>
      </c>
      <c r="B21" s="5">
        <v>92195</v>
      </c>
      <c r="C21" s="6" t="s">
        <v>122</v>
      </c>
      <c r="D21" s="453">
        <v>300</v>
      </c>
      <c r="E21" s="453">
        <v>294.98</v>
      </c>
      <c r="F21" s="460">
        <f t="shared" si="0"/>
        <v>98.326666666666668</v>
      </c>
    </row>
    <row r="22" spans="1:6" s="2" customFormat="1">
      <c r="A22" s="459">
        <v>921</v>
      </c>
      <c r="B22" s="5">
        <v>92195</v>
      </c>
      <c r="C22" s="6" t="s">
        <v>123</v>
      </c>
      <c r="D22" s="453">
        <v>1080</v>
      </c>
      <c r="E22" s="453">
        <v>1045.67</v>
      </c>
      <c r="F22" s="460">
        <f t="shared" si="0"/>
        <v>96.821296296296296</v>
      </c>
    </row>
    <row r="23" spans="1:6" s="2" customFormat="1">
      <c r="A23" s="459">
        <v>921</v>
      </c>
      <c r="B23" s="5">
        <v>92195</v>
      </c>
      <c r="C23" s="6" t="s">
        <v>124</v>
      </c>
      <c r="D23" s="453">
        <v>730</v>
      </c>
      <c r="E23" s="453">
        <v>0</v>
      </c>
      <c r="F23" s="460">
        <f t="shared" si="0"/>
        <v>0</v>
      </c>
    </row>
    <row r="24" spans="1:6" s="2" customFormat="1">
      <c r="A24" s="459">
        <v>900</v>
      </c>
      <c r="B24" s="5">
        <v>90095</v>
      </c>
      <c r="C24" s="7" t="s">
        <v>125</v>
      </c>
      <c r="D24" s="487">
        <v>2258</v>
      </c>
      <c r="E24" s="487">
        <v>2258</v>
      </c>
      <c r="F24" s="460">
        <f t="shared" si="0"/>
        <v>100.00000000000001</v>
      </c>
    </row>
    <row r="25" spans="1:6">
      <c r="A25" s="459">
        <v>921</v>
      </c>
      <c r="B25" s="5">
        <v>92195</v>
      </c>
      <c r="C25" s="7" t="s">
        <v>125</v>
      </c>
      <c r="D25" s="454">
        <v>2042</v>
      </c>
      <c r="E25" s="454">
        <v>2037.65</v>
      </c>
      <c r="F25" s="460">
        <f t="shared" si="0"/>
        <v>99.786973555337894</v>
      </c>
    </row>
    <row r="26" spans="1:6" ht="13.5" thickBot="1">
      <c r="A26" s="587" t="s">
        <v>3</v>
      </c>
      <c r="B26" s="588"/>
      <c r="C26" s="588"/>
      <c r="D26" s="461">
        <f>SUM(D7:D25)</f>
        <v>20840</v>
      </c>
      <c r="E26" s="462">
        <f>SUM(E7:E25)</f>
        <v>18024.62</v>
      </c>
      <c r="F26" s="463">
        <f t="shared" si="0"/>
        <v>86.4904990403071</v>
      </c>
    </row>
    <row r="27" spans="1:6">
      <c r="B27" s="8"/>
      <c r="C27" s="8"/>
    </row>
    <row r="28" spans="1:6">
      <c r="A28" s="589"/>
      <c r="B28" s="589"/>
      <c r="C28" s="589"/>
    </row>
    <row r="29" spans="1:6">
      <c r="B29" s="8"/>
      <c r="C29" s="8"/>
    </row>
    <row r="30" spans="1:6">
      <c r="B30" s="8"/>
      <c r="C30" s="8"/>
    </row>
    <row r="31" spans="1:6">
      <c r="B31" s="8"/>
      <c r="C31" s="8"/>
    </row>
    <row r="32" spans="1:6">
      <c r="B32" s="8"/>
      <c r="C32" s="8"/>
    </row>
    <row r="33" spans="2:3">
      <c r="B33" s="8"/>
      <c r="C33" s="8"/>
    </row>
    <row r="34" spans="2:3">
      <c r="B34" s="8"/>
      <c r="C34" s="8"/>
    </row>
    <row r="35" spans="2:3">
      <c r="B35" s="8"/>
      <c r="C35" s="8"/>
    </row>
    <row r="36" spans="2:3">
      <c r="B36" s="8"/>
      <c r="C36" s="8"/>
    </row>
  </sheetData>
  <mergeCells count="10">
    <mergeCell ref="F4:F5"/>
    <mergeCell ref="D1:E1"/>
    <mergeCell ref="A26:C26"/>
    <mergeCell ref="A28:C28"/>
    <mergeCell ref="A2:D2"/>
    <mergeCell ref="A4:A5"/>
    <mergeCell ref="B4:B5"/>
    <mergeCell ref="C4:C5"/>
    <mergeCell ref="D4:D5"/>
    <mergeCell ref="E4:E5"/>
  </mergeCells>
  <printOptions horizontalCentered="1"/>
  <pageMargins left="7.874015748031496E-2" right="0" top="1.0236220472440944" bottom="0.59055118110236227" header="0.51181102362204722" footer="0.51181102362204722"/>
  <pageSetup paperSize="9" scale="9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6"/>
  <sheetViews>
    <sheetView showGridLines="0" workbookViewId="0">
      <selection activeCell="L18" sqref="L18"/>
    </sheetView>
  </sheetViews>
  <sheetFormatPr defaultRowHeight="12.75"/>
  <cols>
    <col min="1" max="1" width="4.7109375" customWidth="1"/>
    <col min="2" max="2" width="30" customWidth="1"/>
    <col min="3" max="3" width="12.28515625" customWidth="1"/>
    <col min="4" max="4" width="13" customWidth="1"/>
    <col min="5" max="5" width="12.42578125" customWidth="1"/>
    <col min="6" max="6" width="13.28515625" customWidth="1"/>
    <col min="7" max="7" width="13.5703125" customWidth="1"/>
    <col min="8" max="8" width="12" customWidth="1"/>
    <col min="9" max="9" width="19.42578125" customWidth="1"/>
  </cols>
  <sheetData>
    <row r="1" spans="1:9" ht="24" customHeight="1">
      <c r="H1" s="577" t="s">
        <v>235</v>
      </c>
      <c r="I1" s="577"/>
    </row>
    <row r="2" spans="1:9" ht="48" customHeight="1">
      <c r="A2" s="524" t="s">
        <v>276</v>
      </c>
      <c r="B2" s="525"/>
      <c r="C2" s="525"/>
      <c r="D2" s="525"/>
      <c r="E2" s="525"/>
      <c r="F2" s="580"/>
      <c r="G2" s="580"/>
      <c r="H2" s="580"/>
    </row>
    <row r="3" spans="1:9" ht="9.75" customHeight="1" thickBot="1">
      <c r="A3" s="8"/>
      <c r="B3" s="8"/>
      <c r="C3" s="8"/>
      <c r="D3" s="8"/>
      <c r="E3" s="8"/>
      <c r="F3" s="8"/>
      <c r="G3" s="8"/>
      <c r="I3" s="1" t="s">
        <v>0</v>
      </c>
    </row>
    <row r="4" spans="1:9" ht="30" customHeight="1">
      <c r="A4" s="603" t="s">
        <v>9</v>
      </c>
      <c r="B4" s="605" t="s">
        <v>19</v>
      </c>
      <c r="C4" s="606" t="s">
        <v>20</v>
      </c>
      <c r="D4" s="607" t="s">
        <v>237</v>
      </c>
      <c r="E4" s="608"/>
      <c r="F4" s="607" t="s">
        <v>239</v>
      </c>
      <c r="G4" s="608"/>
      <c r="H4" s="606" t="s">
        <v>236</v>
      </c>
      <c r="I4" s="601" t="s">
        <v>314</v>
      </c>
    </row>
    <row r="5" spans="1:9" ht="12" customHeight="1">
      <c r="A5" s="604"/>
      <c r="B5" s="581"/>
      <c r="C5" s="582"/>
      <c r="D5" s="569" t="s">
        <v>238</v>
      </c>
      <c r="E5" s="569" t="s">
        <v>234</v>
      </c>
      <c r="F5" s="569" t="s">
        <v>238</v>
      </c>
      <c r="G5" s="569" t="s">
        <v>234</v>
      </c>
      <c r="H5" s="582"/>
      <c r="I5" s="602"/>
    </row>
    <row r="6" spans="1:9" ht="18" customHeight="1">
      <c r="A6" s="604"/>
      <c r="B6" s="581"/>
      <c r="C6" s="582"/>
      <c r="D6" s="570"/>
      <c r="E6" s="570"/>
      <c r="F6" s="570"/>
      <c r="G6" s="570"/>
      <c r="H6" s="582"/>
      <c r="I6" s="602"/>
    </row>
    <row r="7" spans="1:9" ht="42" customHeight="1">
      <c r="A7" s="604"/>
      <c r="B7" s="581"/>
      <c r="C7" s="582"/>
      <c r="D7" s="571"/>
      <c r="E7" s="571"/>
      <c r="F7" s="571"/>
      <c r="G7" s="571"/>
      <c r="H7" s="582"/>
      <c r="I7" s="602"/>
    </row>
    <row r="8" spans="1:9" ht="12.75" customHeight="1">
      <c r="A8" s="86">
        <v>1</v>
      </c>
      <c r="B8" s="24">
        <v>2</v>
      </c>
      <c r="C8" s="24">
        <v>3</v>
      </c>
      <c r="D8" s="24">
        <v>4</v>
      </c>
      <c r="E8" s="24" t="s">
        <v>111</v>
      </c>
      <c r="F8" s="24" t="s">
        <v>16</v>
      </c>
      <c r="G8" s="24" t="s">
        <v>113</v>
      </c>
      <c r="H8" s="24" t="s">
        <v>160</v>
      </c>
      <c r="I8" s="87" t="s">
        <v>161</v>
      </c>
    </row>
    <row r="9" spans="1:9" ht="19.5" customHeight="1">
      <c r="A9" s="106"/>
      <c r="B9" s="598" t="s">
        <v>2</v>
      </c>
      <c r="C9" s="599"/>
      <c r="D9" s="599"/>
      <c r="E9" s="599"/>
      <c r="F9" s="599"/>
      <c r="G9" s="599"/>
      <c r="H9" s="599"/>
      <c r="I9" s="600"/>
    </row>
    <row r="10" spans="1:9" ht="19.5" customHeight="1" thickBot="1">
      <c r="A10" s="103" t="s">
        <v>13</v>
      </c>
      <c r="B10" s="104" t="s">
        <v>133</v>
      </c>
      <c r="C10" s="105">
        <v>0</v>
      </c>
      <c r="D10" s="296">
        <f t="shared" ref="D10:I10" si="0">SUM(D11:D12)</f>
        <v>280000</v>
      </c>
      <c r="E10" s="296">
        <f t="shared" si="0"/>
        <v>180840.49</v>
      </c>
      <c r="F10" s="296">
        <f t="shared" si="0"/>
        <v>280000</v>
      </c>
      <c r="G10" s="296">
        <f t="shared" si="0"/>
        <v>170001.28</v>
      </c>
      <c r="H10" s="296">
        <f t="shared" si="0"/>
        <v>10839.210000000006</v>
      </c>
      <c r="I10" s="296">
        <f t="shared" si="0"/>
        <v>10839.21</v>
      </c>
    </row>
    <row r="11" spans="1:9" ht="19.5" customHeight="1" thickTop="1">
      <c r="A11" s="109" t="s">
        <v>134</v>
      </c>
      <c r="B11" s="110" t="s">
        <v>73</v>
      </c>
      <c r="C11" s="111">
        <v>0</v>
      </c>
      <c r="D11" s="297">
        <v>130000</v>
      </c>
      <c r="E11" s="297">
        <v>104682.1</v>
      </c>
      <c r="F11" s="297">
        <v>130000</v>
      </c>
      <c r="G11" s="297">
        <v>98493.48</v>
      </c>
      <c r="H11" s="298">
        <f t="shared" ref="H11:H12" si="1">E11-G11+C11</f>
        <v>6188.6200000000099</v>
      </c>
      <c r="I11" s="466">
        <v>6188.62</v>
      </c>
    </row>
    <row r="12" spans="1:9" ht="19.5" customHeight="1">
      <c r="A12" s="106" t="s">
        <v>135</v>
      </c>
      <c r="B12" s="107" t="s">
        <v>105</v>
      </c>
      <c r="C12" s="102">
        <v>0</v>
      </c>
      <c r="D12" s="298">
        <v>150000</v>
      </c>
      <c r="E12" s="298">
        <v>76158.39</v>
      </c>
      <c r="F12" s="298">
        <v>150000</v>
      </c>
      <c r="G12" s="298">
        <v>71507.8</v>
      </c>
      <c r="H12" s="298">
        <f t="shared" si="1"/>
        <v>4650.5899999999965</v>
      </c>
      <c r="I12" s="467">
        <v>4650.59</v>
      </c>
    </row>
    <row r="13" spans="1:9" ht="19.5" customHeight="1" thickBot="1">
      <c r="A13" s="136" t="s">
        <v>14</v>
      </c>
      <c r="B13" s="137" t="s">
        <v>164</v>
      </c>
      <c r="C13" s="299">
        <f t="shared" ref="C13:I13" si="2">SUM(C14:C15)</f>
        <v>1139.2</v>
      </c>
      <c r="D13" s="299">
        <f t="shared" si="2"/>
        <v>75000</v>
      </c>
      <c r="E13" s="299">
        <f t="shared" si="2"/>
        <v>63896.259999999995</v>
      </c>
      <c r="F13" s="299">
        <f t="shared" si="2"/>
        <v>75000</v>
      </c>
      <c r="G13" s="299">
        <f t="shared" si="2"/>
        <v>64023.880000000005</v>
      </c>
      <c r="H13" s="299">
        <f t="shared" si="2"/>
        <v>1011.5799999999938</v>
      </c>
      <c r="I13" s="299">
        <f t="shared" si="2"/>
        <v>1011.58</v>
      </c>
    </row>
    <row r="14" spans="1:9" ht="19.5" customHeight="1" thickTop="1">
      <c r="A14" s="132" t="s">
        <v>134</v>
      </c>
      <c r="B14" s="133" t="s">
        <v>71</v>
      </c>
      <c r="C14" s="298">
        <v>1139.2</v>
      </c>
      <c r="D14" s="300">
        <v>57000</v>
      </c>
      <c r="E14" s="300">
        <v>45979.32</v>
      </c>
      <c r="F14" s="300">
        <v>57000</v>
      </c>
      <c r="G14" s="300">
        <v>46272.800000000003</v>
      </c>
      <c r="H14" s="298">
        <f>E14-G14+C14</f>
        <v>845.71999999999684</v>
      </c>
      <c r="I14" s="135">
        <v>845.72</v>
      </c>
    </row>
    <row r="15" spans="1:9" ht="28.5" customHeight="1">
      <c r="A15" s="106" t="s">
        <v>135</v>
      </c>
      <c r="B15" s="139" t="s">
        <v>165</v>
      </c>
      <c r="C15" s="404">
        <v>0</v>
      </c>
      <c r="D15" s="298">
        <v>18000</v>
      </c>
      <c r="E15" s="298">
        <v>17916.939999999999</v>
      </c>
      <c r="F15" s="298">
        <v>18000</v>
      </c>
      <c r="G15" s="298">
        <v>17751.080000000002</v>
      </c>
      <c r="H15" s="298">
        <f>E15-G15+C15</f>
        <v>165.85999999999694</v>
      </c>
      <c r="I15" s="108">
        <v>165.86</v>
      </c>
    </row>
    <row r="16" spans="1:9" ht="28.5" customHeight="1" thickBot="1">
      <c r="A16" s="136" t="s">
        <v>15</v>
      </c>
      <c r="B16" s="141" t="s">
        <v>167</v>
      </c>
      <c r="C16" s="138">
        <v>0</v>
      </c>
      <c r="D16" s="299">
        <f t="shared" ref="D16:I16" si="3">SUM(D17:D18)</f>
        <v>167000</v>
      </c>
      <c r="E16" s="299">
        <f t="shared" si="3"/>
        <v>160150.49</v>
      </c>
      <c r="F16" s="299">
        <f t="shared" si="3"/>
        <v>167000</v>
      </c>
      <c r="G16" s="299">
        <f t="shared" si="3"/>
        <v>154524.99</v>
      </c>
      <c r="H16" s="299">
        <f t="shared" si="3"/>
        <v>5625.4999999999854</v>
      </c>
      <c r="I16" s="299">
        <f t="shared" si="3"/>
        <v>5625.5</v>
      </c>
    </row>
    <row r="17" spans="1:9" ht="24.75" customHeight="1" thickTop="1">
      <c r="A17" s="132" t="s">
        <v>134</v>
      </c>
      <c r="B17" s="133" t="s">
        <v>71</v>
      </c>
      <c r="C17" s="134">
        <v>0</v>
      </c>
      <c r="D17" s="300">
        <v>78000</v>
      </c>
      <c r="E17" s="300">
        <v>71129.56</v>
      </c>
      <c r="F17" s="300">
        <v>78000</v>
      </c>
      <c r="G17" s="300">
        <v>66156</v>
      </c>
      <c r="H17" s="298">
        <f t="shared" ref="H17:H18" si="4">E17-G17+C17</f>
        <v>4973.5599999999977</v>
      </c>
      <c r="I17" s="465">
        <v>4973.5600000000004</v>
      </c>
    </row>
    <row r="18" spans="1:9" ht="28.5" customHeight="1">
      <c r="A18" s="106" t="s">
        <v>135</v>
      </c>
      <c r="B18" s="139" t="s">
        <v>165</v>
      </c>
      <c r="C18" s="134">
        <v>0</v>
      </c>
      <c r="D18" s="300">
        <v>89000</v>
      </c>
      <c r="E18" s="300">
        <v>89020.93</v>
      </c>
      <c r="F18" s="300">
        <v>89000</v>
      </c>
      <c r="G18" s="300">
        <v>88368.99</v>
      </c>
      <c r="H18" s="298">
        <f t="shared" si="4"/>
        <v>651.93999999998778</v>
      </c>
      <c r="I18" s="135">
        <v>651.94000000000005</v>
      </c>
    </row>
    <row r="19" spans="1:9" ht="32.25" customHeight="1" thickBot="1">
      <c r="A19" s="103" t="s">
        <v>137</v>
      </c>
      <c r="B19" s="140" t="s">
        <v>166</v>
      </c>
      <c r="C19" s="105">
        <v>0</v>
      </c>
      <c r="D19" s="296">
        <f t="shared" ref="D19:I19" si="5">D20</f>
        <v>90000</v>
      </c>
      <c r="E19" s="296">
        <f t="shared" si="5"/>
        <v>33996.080000000002</v>
      </c>
      <c r="F19" s="296">
        <f t="shared" si="5"/>
        <v>90000</v>
      </c>
      <c r="G19" s="296">
        <f t="shared" si="5"/>
        <v>33992.400000000001</v>
      </c>
      <c r="H19" s="296">
        <f t="shared" si="5"/>
        <v>3.680000000000291</v>
      </c>
      <c r="I19" s="296">
        <f t="shared" si="5"/>
        <v>3.68</v>
      </c>
    </row>
    <row r="20" spans="1:9" ht="19.5" customHeight="1" thickTop="1" thickBot="1">
      <c r="A20" s="98" t="s">
        <v>134</v>
      </c>
      <c r="B20" s="99" t="s">
        <v>223</v>
      </c>
      <c r="C20" s="100">
        <v>0</v>
      </c>
      <c r="D20" s="301">
        <v>90000</v>
      </c>
      <c r="E20" s="301">
        <v>33996.080000000002</v>
      </c>
      <c r="F20" s="301">
        <v>90000</v>
      </c>
      <c r="G20" s="301">
        <v>33992.400000000001</v>
      </c>
      <c r="H20" s="303">
        <f>E20-G20</f>
        <v>3.680000000000291</v>
      </c>
      <c r="I20" s="101">
        <v>3.68</v>
      </c>
    </row>
    <row r="21" spans="1:9" ht="19.5" customHeight="1" thickBot="1">
      <c r="A21" s="94" t="s">
        <v>21</v>
      </c>
      <c r="B21" s="95"/>
      <c r="C21" s="302">
        <f>C10+C19+C13+C16</f>
        <v>1139.2</v>
      </c>
      <c r="D21" s="302">
        <f>D10+D19+D13+D16</f>
        <v>612000</v>
      </c>
      <c r="E21" s="302">
        <f>E10+E19+E13+E16</f>
        <v>438883.32</v>
      </c>
      <c r="F21" s="302">
        <f>F10+F19+F13+F16</f>
        <v>612000</v>
      </c>
      <c r="G21" s="302">
        <f t="shared" ref="G21:I21" si="6">G10+G19+G13+G16</f>
        <v>422542.55</v>
      </c>
      <c r="H21" s="302">
        <f t="shared" si="6"/>
        <v>17479.969999999987</v>
      </c>
      <c r="I21" s="302">
        <f t="shared" si="6"/>
        <v>17479.97</v>
      </c>
    </row>
    <row r="22" spans="1:9" ht="15" customHeight="1"/>
    <row r="23" spans="1:9" ht="12.75" customHeight="1">
      <c r="A23" s="25"/>
      <c r="E23" s="267"/>
      <c r="H23" s="267"/>
    </row>
    <row r="24" spans="1:9">
      <c r="A24" s="25"/>
    </row>
    <row r="25" spans="1:9">
      <c r="A25" s="25"/>
    </row>
    <row r="26" spans="1:9">
      <c r="A26" s="25"/>
    </row>
  </sheetData>
  <mergeCells count="14">
    <mergeCell ref="F5:F7"/>
    <mergeCell ref="G5:G7"/>
    <mergeCell ref="H1:I1"/>
    <mergeCell ref="B9:I9"/>
    <mergeCell ref="I4:I7"/>
    <mergeCell ref="A2:H2"/>
    <mergeCell ref="A4:A7"/>
    <mergeCell ref="B4:B7"/>
    <mergeCell ref="C4:C7"/>
    <mergeCell ref="H4:H7"/>
    <mergeCell ref="D4:E4"/>
    <mergeCell ref="D5:D7"/>
    <mergeCell ref="E5:E7"/>
    <mergeCell ref="F4:G4"/>
  </mergeCells>
  <printOptions horizontalCentered="1"/>
  <pageMargins left="0.55118110236220474" right="0.55118110236220474" top="0.47244094488188981" bottom="0.39370078740157483" header="0.51181102362204722" footer="0.35433070866141736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9"/>
  <sheetViews>
    <sheetView showGridLines="0" workbookViewId="0">
      <selection activeCell="F13" sqref="F13"/>
    </sheetView>
  </sheetViews>
  <sheetFormatPr defaultRowHeight="12.75"/>
  <cols>
    <col min="1" max="1" width="4" style="8" customWidth="1"/>
    <col min="2" max="2" width="8.140625" style="8" customWidth="1"/>
    <col min="3" max="3" width="9.85546875" style="8" customWidth="1"/>
    <col min="4" max="4" width="41.5703125" style="8" customWidth="1"/>
    <col min="5" max="5" width="23.140625" style="8" customWidth="1"/>
    <col min="6" max="6" width="20.5703125" style="8" customWidth="1"/>
    <col min="7" max="7" width="7.85546875" style="8" customWidth="1"/>
    <col min="8" max="16384" width="9.140625" style="8"/>
  </cols>
  <sheetData>
    <row r="1" spans="1:9" ht="35.25" customHeight="1">
      <c r="E1" s="295"/>
      <c r="F1" s="295" t="s">
        <v>240</v>
      </c>
    </row>
    <row r="2" spans="1:9" ht="48" customHeight="1">
      <c r="A2" s="524" t="s">
        <v>241</v>
      </c>
      <c r="B2" s="524"/>
      <c r="C2" s="524"/>
      <c r="D2" s="524"/>
      <c r="E2" s="524"/>
      <c r="F2" s="33"/>
      <c r="H2" s="26"/>
      <c r="I2" s="26"/>
    </row>
    <row r="3" spans="1:9" ht="9.75" customHeight="1" thickBot="1">
      <c r="A3" s="27"/>
      <c r="B3" s="27"/>
      <c r="C3" s="27"/>
      <c r="D3" s="27"/>
      <c r="E3" s="1" t="s">
        <v>0</v>
      </c>
      <c r="H3" s="26"/>
      <c r="I3" s="26"/>
    </row>
    <row r="4" spans="1:9" ht="64.5" customHeight="1">
      <c r="A4" s="81" t="s">
        <v>9</v>
      </c>
      <c r="B4" s="82" t="s">
        <v>1</v>
      </c>
      <c r="C4" s="82" t="s">
        <v>4</v>
      </c>
      <c r="D4" s="82" t="s">
        <v>22</v>
      </c>
      <c r="E4" s="263" t="s">
        <v>238</v>
      </c>
      <c r="F4" s="263" t="s">
        <v>234</v>
      </c>
      <c r="G4" s="263" t="s">
        <v>229</v>
      </c>
    </row>
    <row r="5" spans="1:9" ht="12" customHeight="1">
      <c r="A5" s="86">
        <v>1</v>
      </c>
      <c r="B5" s="24">
        <v>2</v>
      </c>
      <c r="C5" s="24">
        <v>3</v>
      </c>
      <c r="D5" s="24">
        <v>4</v>
      </c>
      <c r="E5" s="87">
        <v>5</v>
      </c>
      <c r="F5" s="87">
        <v>5</v>
      </c>
      <c r="G5" s="87" t="s">
        <v>16</v>
      </c>
    </row>
    <row r="6" spans="1:9" ht="30" customHeight="1">
      <c r="A6" s="88" t="s">
        <v>13</v>
      </c>
      <c r="B6" s="18">
        <v>921</v>
      </c>
      <c r="C6" s="18">
        <v>92116</v>
      </c>
      <c r="D6" s="18" t="s">
        <v>106</v>
      </c>
      <c r="E6" s="304">
        <v>248000</v>
      </c>
      <c r="F6" s="304">
        <v>248000</v>
      </c>
      <c r="G6" s="304">
        <f>F6/E6%</f>
        <v>100</v>
      </c>
    </row>
    <row r="7" spans="1:9" ht="30" customHeight="1" thickBot="1">
      <c r="A7" s="609" t="s">
        <v>21</v>
      </c>
      <c r="B7" s="610"/>
      <c r="C7" s="610"/>
      <c r="D7" s="611"/>
      <c r="E7" s="244">
        <f>SUM(E6)</f>
        <v>248000</v>
      </c>
      <c r="F7" s="244">
        <f>SUM(F6)</f>
        <v>248000</v>
      </c>
      <c r="G7" s="244">
        <f>SUM(G6)</f>
        <v>100</v>
      </c>
    </row>
    <row r="9" spans="1:9">
      <c r="A9" s="28"/>
    </row>
  </sheetData>
  <mergeCells count="2">
    <mergeCell ref="A7:D7"/>
    <mergeCell ref="A2:E2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6:J16"/>
  <sheetViews>
    <sheetView showGridLines="0" workbookViewId="0">
      <selection activeCell="F6" sqref="F6"/>
    </sheetView>
  </sheetViews>
  <sheetFormatPr defaultRowHeight="12.75"/>
  <cols>
    <col min="1" max="1" width="4.28515625" customWidth="1"/>
    <col min="2" max="2" width="5.7109375" customWidth="1"/>
    <col min="4" max="4" width="29.85546875" customWidth="1"/>
    <col min="5" max="5" width="26.28515625" customWidth="1"/>
    <col min="6" max="6" width="21.7109375" customWidth="1"/>
    <col min="7" max="7" width="19.5703125" customWidth="1"/>
  </cols>
  <sheetData>
    <row r="6" spans="1:10" ht="27.75" customHeight="1">
      <c r="F6" s="295"/>
      <c r="G6" s="489" t="s">
        <v>242</v>
      </c>
    </row>
    <row r="7" spans="1:10" ht="15.75">
      <c r="A7" s="524" t="s">
        <v>269</v>
      </c>
      <c r="B7" s="525"/>
      <c r="C7" s="525"/>
      <c r="D7" s="525"/>
      <c r="E7" s="525"/>
      <c r="F7" s="612"/>
    </row>
    <row r="8" spans="1:10" ht="16.5" thickBot="1">
      <c r="A8" s="130"/>
      <c r="B8" s="130"/>
      <c r="C8" s="130"/>
      <c r="D8" s="130"/>
      <c r="E8" s="130"/>
      <c r="F8" s="1" t="s">
        <v>0</v>
      </c>
    </row>
    <row r="9" spans="1:10" ht="25.5">
      <c r="A9" s="151" t="s">
        <v>9</v>
      </c>
      <c r="B9" s="152" t="s">
        <v>1</v>
      </c>
      <c r="C9" s="152" t="s">
        <v>4</v>
      </c>
      <c r="D9" s="153" t="s">
        <v>153</v>
      </c>
      <c r="E9" s="153" t="s">
        <v>154</v>
      </c>
      <c r="F9" s="263" t="s">
        <v>238</v>
      </c>
      <c r="G9" s="263" t="s">
        <v>234</v>
      </c>
      <c r="H9" s="263" t="s">
        <v>229</v>
      </c>
    </row>
    <row r="10" spans="1:10">
      <c r="A10" s="86">
        <v>1</v>
      </c>
      <c r="B10" s="24">
        <v>2</v>
      </c>
      <c r="C10" s="24">
        <v>3</v>
      </c>
      <c r="D10" s="24">
        <v>4</v>
      </c>
      <c r="E10" s="24">
        <v>5</v>
      </c>
      <c r="F10" s="87">
        <v>6</v>
      </c>
      <c r="G10" s="87" t="s">
        <v>113</v>
      </c>
      <c r="H10" s="87" t="s">
        <v>160</v>
      </c>
      <c r="J10" s="8"/>
    </row>
    <row r="11" spans="1:10" ht="36">
      <c r="A11" s="154" t="s">
        <v>14</v>
      </c>
      <c r="B11" s="180">
        <v>600</v>
      </c>
      <c r="C11" s="180">
        <v>60016</v>
      </c>
      <c r="D11" s="177" t="s">
        <v>155</v>
      </c>
      <c r="E11" s="178" t="s">
        <v>156</v>
      </c>
      <c r="F11" s="305">
        <v>20386</v>
      </c>
      <c r="G11" s="305">
        <v>20385.68</v>
      </c>
      <c r="H11" s="305">
        <f>G11/F11%</f>
        <v>99.998430295300693</v>
      </c>
    </row>
    <row r="12" spans="1:10" ht="25.5">
      <c r="A12" s="154" t="s">
        <v>15</v>
      </c>
      <c r="B12" s="114">
        <v>600</v>
      </c>
      <c r="C12" s="114">
        <v>60095</v>
      </c>
      <c r="D12" s="131" t="s">
        <v>155</v>
      </c>
      <c r="E12" s="178" t="s">
        <v>157</v>
      </c>
      <c r="F12" s="305">
        <v>4281</v>
      </c>
      <c r="G12" s="305">
        <v>4280.3999999999996</v>
      </c>
      <c r="H12" s="305">
        <f t="shared" ref="H12:H15" si="0">G12/F12%</f>
        <v>99.985984583041329</v>
      </c>
    </row>
    <row r="13" spans="1:10" ht="36">
      <c r="A13" s="154" t="s">
        <v>137</v>
      </c>
      <c r="B13" s="114">
        <v>700</v>
      </c>
      <c r="C13" s="114">
        <v>70095</v>
      </c>
      <c r="D13" s="177" t="s">
        <v>155</v>
      </c>
      <c r="E13" s="179" t="s">
        <v>158</v>
      </c>
      <c r="F13" s="305">
        <v>3220</v>
      </c>
      <c r="G13" s="305">
        <v>3219.38</v>
      </c>
      <c r="H13" s="305">
        <f t="shared" si="0"/>
        <v>99.980745341614906</v>
      </c>
    </row>
    <row r="14" spans="1:10" ht="25.5">
      <c r="A14" s="154" t="s">
        <v>16</v>
      </c>
      <c r="B14" s="114">
        <v>900</v>
      </c>
      <c r="C14" s="114">
        <v>90002</v>
      </c>
      <c r="D14" s="177" t="s">
        <v>155</v>
      </c>
      <c r="E14" s="178" t="s">
        <v>159</v>
      </c>
      <c r="F14" s="305">
        <v>27507</v>
      </c>
      <c r="G14" s="305">
        <v>27506.09</v>
      </c>
      <c r="H14" s="305">
        <f t="shared" si="0"/>
        <v>99.99669175119061</v>
      </c>
    </row>
    <row r="15" spans="1:10" ht="22.5" customHeight="1" thickBot="1">
      <c r="A15" s="609" t="s">
        <v>21</v>
      </c>
      <c r="B15" s="610"/>
      <c r="C15" s="610"/>
      <c r="D15" s="611"/>
      <c r="E15" s="155"/>
      <c r="F15" s="244">
        <f>SUM(F11:F14)</f>
        <v>55394</v>
      </c>
      <c r="G15" s="244">
        <f>SUM(G11:G14)</f>
        <v>55391.55</v>
      </c>
      <c r="H15" s="317">
        <f t="shared" si="0"/>
        <v>99.995577138318225</v>
      </c>
    </row>
    <row r="16" spans="1:10">
      <c r="F16" s="267"/>
      <c r="G16" s="267"/>
    </row>
  </sheetData>
  <mergeCells count="2">
    <mergeCell ref="A7:F7"/>
    <mergeCell ref="A15:D15"/>
  </mergeCells>
  <pageMargins left="0.59055118110236227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9</vt:i4>
      </vt:variant>
    </vt:vector>
  </HeadingPairs>
  <TitlesOfParts>
    <vt:vector size="24" baseType="lpstr">
      <vt:lpstr>Tab.nr 2</vt:lpstr>
      <vt:lpstr>Tab.nr 3</vt:lpstr>
      <vt:lpstr>Tab.nr 4</vt:lpstr>
      <vt:lpstr>Tab.nr 5</vt:lpstr>
      <vt:lpstr>Tab. nr 7</vt:lpstr>
      <vt:lpstr>Tab.nr 6</vt:lpstr>
      <vt:lpstr>Tab.nr 8</vt:lpstr>
      <vt:lpstr>Tab.nr 9</vt:lpstr>
      <vt:lpstr>Tab nr 10</vt:lpstr>
      <vt:lpstr>Tab.nr 11</vt:lpstr>
      <vt:lpstr>zał. nr 13</vt:lpstr>
      <vt:lpstr>Tab. Nr 12</vt:lpstr>
      <vt:lpstr>wyd. maj.</vt:lpstr>
      <vt:lpstr>Tab.nr 15</vt:lpstr>
      <vt:lpstr>Tab. nr 14</vt:lpstr>
      <vt:lpstr>'Tab. nr 14'!Obszar_wydruku</vt:lpstr>
      <vt:lpstr>'Tab.nr 11'!Obszar_wydruku</vt:lpstr>
      <vt:lpstr>'Tab.nr 3'!Obszar_wydruku</vt:lpstr>
      <vt:lpstr>'Tab.nr 4'!Obszar_wydruku</vt:lpstr>
      <vt:lpstr>'Tab.nr 5'!Obszar_wydruku</vt:lpstr>
      <vt:lpstr>'Tab.nr 6'!Obszar_wydruku</vt:lpstr>
      <vt:lpstr>'Tab.nr 8'!Obszar_wydruku</vt:lpstr>
      <vt:lpstr>'Tab.nr 9'!Obszar_wydruku</vt:lpstr>
      <vt:lpstr>'zał. nr 13'!Obszar_wydruku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Mkus</dc:creator>
  <cp:lastModifiedBy>Skarbnik</cp:lastModifiedBy>
  <cp:lastPrinted>2014-03-28T13:37:19Z</cp:lastPrinted>
  <dcterms:created xsi:type="dcterms:W3CDTF">2009-10-01T05:59:07Z</dcterms:created>
  <dcterms:modified xsi:type="dcterms:W3CDTF">2014-03-28T13:37:21Z</dcterms:modified>
</cp:coreProperties>
</file>